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Поверка\"/>
    </mc:Choice>
  </mc:AlternateContent>
  <xr:revisionPtr revIDLastSave="0" documentId="13_ncr:1_{A89BEDB2-D4DC-4456-8C65-C52C2D5FC91A}" xr6:coauthVersionLast="47" xr6:coauthVersionMax="47" xr10:uidLastSave="{00000000-0000-0000-0000-000000000000}"/>
  <bookViews>
    <workbookView xWindow="-120" yWindow="-120" windowWidth="29040" windowHeight="15840" firstSheet="3" activeTab="3" xr2:uid="{00000000-000D-0000-FFFF-FFFF00000000}"/>
  </bookViews>
  <sheets>
    <sheet name="перечень на закуп " sheetId="1" r:id="rId1"/>
    <sheet name="свод" sheetId="7" r:id="rId2"/>
    <sheet name="перечень на закуп 2021" sheetId="4" r:id="rId3"/>
    <sheet name="Ақмола" sheetId="12" r:id="rId4"/>
  </sheets>
  <calcPr calcId="191029" refMode="R1C1"/>
</workbook>
</file>

<file path=xl/calcChain.xml><?xml version="1.0" encoding="utf-8"?>
<calcChain xmlns="http://schemas.openxmlformats.org/spreadsheetml/2006/main">
  <c r="P32" i="7" l="1"/>
  <c r="L32" i="7"/>
  <c r="H32" i="7"/>
  <c r="C32" i="7"/>
  <c r="U16" i="7"/>
  <c r="S16" i="7"/>
  <c r="P16" i="7"/>
  <c r="L16" i="7"/>
  <c r="H16" i="7"/>
  <c r="C16" i="7"/>
  <c r="R5" i="7" l="1"/>
  <c r="R6" i="7"/>
  <c r="R7" i="7"/>
  <c r="R8" i="7"/>
  <c r="R9" i="7"/>
  <c r="R10" i="7"/>
  <c r="R11" i="7"/>
  <c r="R12" i="7"/>
  <c r="R13" i="7"/>
  <c r="R14" i="7"/>
  <c r="R15" i="7"/>
  <c r="J5" i="7"/>
  <c r="J6" i="7"/>
  <c r="J7" i="7"/>
  <c r="J8" i="7"/>
  <c r="J9" i="7"/>
  <c r="J10" i="7"/>
  <c r="J11" i="7"/>
  <c r="J12" i="7"/>
  <c r="J13" i="7"/>
  <c r="J14" i="7"/>
  <c r="J15" i="7"/>
  <c r="G15" i="4" l="1"/>
  <c r="G12" i="4"/>
  <c r="G11" i="4"/>
  <c r="G10" i="4"/>
  <c r="G8" i="4"/>
  <c r="G7" i="4"/>
  <c r="R4" i="7"/>
  <c r="R16" i="7" s="1"/>
  <c r="R21" i="7"/>
  <c r="R22" i="7"/>
  <c r="R23" i="7"/>
  <c r="R24" i="7"/>
  <c r="R25" i="7"/>
  <c r="R26" i="7"/>
  <c r="R27" i="7"/>
  <c r="R28" i="7"/>
  <c r="R29" i="7"/>
  <c r="R30" i="7"/>
  <c r="R31" i="7"/>
  <c r="R20" i="7"/>
  <c r="N21" i="7"/>
  <c r="N22" i="7"/>
  <c r="N23" i="7"/>
  <c r="N24" i="7"/>
  <c r="N25" i="7"/>
  <c r="N26" i="7"/>
  <c r="N27" i="7"/>
  <c r="N28" i="7"/>
  <c r="N29" i="7"/>
  <c r="N30" i="7"/>
  <c r="N31" i="7"/>
  <c r="N20" i="7"/>
  <c r="J21" i="7"/>
  <c r="J22" i="7"/>
  <c r="J23" i="7"/>
  <c r="J24" i="7"/>
  <c r="J25" i="7"/>
  <c r="J26" i="7"/>
  <c r="J27" i="7"/>
  <c r="J28" i="7"/>
  <c r="J29" i="7"/>
  <c r="J30" i="7"/>
  <c r="J31" i="7"/>
  <c r="J20" i="7"/>
  <c r="E21" i="7"/>
  <c r="E22" i="7"/>
  <c r="E23" i="7"/>
  <c r="E24" i="7"/>
  <c r="E25" i="7"/>
  <c r="E26" i="7"/>
  <c r="E27" i="7"/>
  <c r="E28" i="7"/>
  <c r="E29" i="7"/>
  <c r="E30" i="7"/>
  <c r="E31" i="7"/>
  <c r="E20" i="7"/>
  <c r="J4" i="7"/>
  <c r="J16" i="7" s="1"/>
  <c r="N15" i="7"/>
  <c r="U31" i="7" s="1"/>
  <c r="N14" i="7"/>
  <c r="N13" i="7"/>
  <c r="N12" i="7"/>
  <c r="N11" i="7"/>
  <c r="N10" i="7"/>
  <c r="N9" i="7"/>
  <c r="N8" i="7"/>
  <c r="N7" i="7"/>
  <c r="N6" i="7"/>
  <c r="N5" i="7"/>
  <c r="N4" i="7"/>
  <c r="E14" i="7"/>
  <c r="E13" i="7"/>
  <c r="E12" i="7"/>
  <c r="E11" i="7"/>
  <c r="E10" i="7"/>
  <c r="E9" i="7"/>
  <c r="E8" i="7"/>
  <c r="E7" i="7"/>
  <c r="E6" i="7"/>
  <c r="E5" i="7"/>
  <c r="E4" i="7"/>
  <c r="E32" i="7" l="1"/>
  <c r="J32" i="7"/>
  <c r="N32" i="7"/>
  <c r="E16" i="7"/>
  <c r="U21" i="7"/>
  <c r="U23" i="7"/>
  <c r="U25" i="7"/>
  <c r="U27" i="7"/>
  <c r="U29" i="7"/>
  <c r="R32" i="7"/>
  <c r="U20" i="7"/>
  <c r="U22" i="7"/>
  <c r="U24" i="7"/>
  <c r="U26" i="7"/>
  <c r="U28" i="7"/>
  <c r="U30" i="7"/>
  <c r="N16" i="7"/>
  <c r="G18" i="4"/>
  <c r="G14" i="4"/>
  <c r="G9" i="4"/>
  <c r="G13" i="4"/>
  <c r="F21" i="1"/>
  <c r="F20" i="1"/>
  <c r="U32" i="7" l="1"/>
  <c r="B35" i="7" s="1"/>
  <c r="B37" i="7"/>
  <c r="B41" i="7" s="1"/>
  <c r="G16" i="4"/>
  <c r="K7" i="4"/>
  <c r="F29" i="1"/>
  <c r="F28" i="1" l="1"/>
  <c r="F18" i="1"/>
  <c r="F27" i="1" l="1"/>
  <c r="F26" i="1"/>
  <c r="F25" i="1"/>
  <c r="J20" i="1" s="1"/>
  <c r="F24" i="1"/>
  <c r="F23" i="1"/>
  <c r="F22" i="1"/>
  <c r="F12" i="1" l="1"/>
  <c r="F11" i="1"/>
  <c r="F13" i="1" l="1"/>
  <c r="F10" i="1"/>
  <c r="F9" i="1"/>
  <c r="F8" i="1"/>
  <c r="F7" i="1"/>
  <c r="F30" i="1" l="1"/>
</calcChain>
</file>

<file path=xl/sharedStrings.xml><?xml version="1.0" encoding="utf-8"?>
<sst xmlns="http://schemas.openxmlformats.org/spreadsheetml/2006/main" count="229" uniqueCount="159">
  <si>
    <t>цена</t>
  </si>
  <si>
    <t>объем</t>
  </si>
  <si>
    <t>стоимость</t>
  </si>
  <si>
    <t xml:space="preserve">Гербицид сплошного действия:    глифосат, 540 г/л.        </t>
  </si>
  <si>
    <t>Алюминий фосфид 560 г/кг (таблетки)</t>
  </si>
  <si>
    <t xml:space="preserve">Услуги по подготовке сопровождению  составлению  в области экологии отчетов по программе ПЭК за 1,2,3,4 квартала </t>
  </si>
  <si>
    <t>Услуги по подготовке сопровождению  составлению  в области экологии ежегодный отчетов по инвентаризации отходов</t>
  </si>
  <si>
    <t>Услуги по техническому обслуживанию  систем  автоматической  пожарной сигнализации</t>
  </si>
  <si>
    <t>1 услуга</t>
  </si>
  <si>
    <t xml:space="preserve">Добровольное страхование спец.техники </t>
  </si>
  <si>
    <t>наименование товаров и услуг</t>
  </si>
  <si>
    <t>Обязательного страхования  автотранспортных средств</t>
  </si>
  <si>
    <t>Изготовление бланков  Заключение карантинной фитосанитарной экспертизы подкарантинной продукции</t>
  </si>
  <si>
    <t>Бензин АИ-92</t>
  </si>
  <si>
    <t xml:space="preserve">Пиримифосметил 500г/л.                           </t>
  </si>
  <si>
    <t>Дизельное топливо (летнее)</t>
  </si>
  <si>
    <t>Приложение  № 1</t>
  </si>
  <si>
    <t xml:space="preserve">Костюм  влаго/ветрозащитный из брезентовой  ткани, POSEIDON  </t>
  </si>
  <si>
    <t>Очки закрытые с непрямой вентиляцией</t>
  </si>
  <si>
    <t>Перчатки  для защиты  от растворов  кислот и щелочей ,  КЩС тип 1</t>
  </si>
  <si>
    <t>Перчатки для защиты рук от механических воздействий и истираний</t>
  </si>
  <si>
    <t xml:space="preserve">Костюм зеленого цвета: куртка на пуговицах и брюки, ткань - смесовая ПЭ-50%, хл-50%, ВО </t>
  </si>
  <si>
    <t>Респиратор РПГ-67 с  двумя фильтрами</t>
  </si>
  <si>
    <t>Полнолицевая  маска М 6000 с  двумя фильтрами</t>
  </si>
  <si>
    <t>бейсболка, ткань смесовая, водоотталкивающая, размер 57-58</t>
  </si>
  <si>
    <t>Инсектицид лямбда-цигалотрина, 50 г/л</t>
  </si>
  <si>
    <t>Халат белый</t>
  </si>
  <si>
    <t>Костюм , утепленный зимний, комплект</t>
  </si>
  <si>
    <t>Перечень товаров  и услуг для закупа в 2021году</t>
  </si>
  <si>
    <t>Утилизация тара, химреактивы</t>
  </si>
  <si>
    <t xml:space="preserve"> </t>
  </si>
  <si>
    <t>28 комплект</t>
  </si>
  <si>
    <t>85 комплект</t>
  </si>
  <si>
    <t>Костюм, комплект для фумигатора</t>
  </si>
  <si>
    <t>полуботинки ПУ 7223SВ</t>
  </si>
  <si>
    <t>Верх:  с водоотталкивающим и МБС покрытием. Союзка - натуральная кожа с водоотталкивающим и МБС, КЩС покрытием.
Берца, язык (противопылевой клапан) и мягкий кант - техническая экокожа из полиуретана МБС, КЩС. Задник - Микроволокно МБС, КЩС (микрофибра - Microfiber).
Подкладка: Mesh
Подошва:  ПУ (МБС,КЩС, износоустойчивая и антистатичная)
Метод крепления подошвы: литьевой, Стелька: вкладная повышенной комфортности.
Особенности модели: Задинка (задник) усилен микроволокном (микрофиброй, microfiber), энергопоглощающий каблук, глухой клапан, мягкий кант, формованный задник
Высота берец 42 размера – 11,5 см. 
Вес пары 42 размера – 1,1 кг.</t>
  </si>
  <si>
    <t>№</t>
  </si>
  <si>
    <t>единица измерения</t>
  </si>
  <si>
    <t>1</t>
  </si>
  <si>
    <t>Перчатки  для защиты  от растворов  кислот и щелочей ,  КЩС тип 2</t>
  </si>
  <si>
    <t>Наименование обл.</t>
  </si>
  <si>
    <t>Итого:</t>
  </si>
  <si>
    <t>Перчатки, трикотажные  с качественным ПХВ покрытием ладони (латексом)</t>
  </si>
  <si>
    <t>кол-во</t>
  </si>
  <si>
    <t>сумма</t>
  </si>
  <si>
    <t xml:space="preserve">Акмолинская </t>
  </si>
  <si>
    <t xml:space="preserve">Актюбинская </t>
  </si>
  <si>
    <t>Алматинская</t>
  </si>
  <si>
    <t>В-Казахстанская</t>
  </si>
  <si>
    <t>Жамбылская</t>
  </si>
  <si>
    <t>З-Казахстанская</t>
  </si>
  <si>
    <t>Костанайская</t>
  </si>
  <si>
    <t>Кызылординская</t>
  </si>
  <si>
    <t>Павлодарская</t>
  </si>
  <si>
    <t>С-Казахстанская</t>
  </si>
  <si>
    <t>Ю-Казахстанская</t>
  </si>
  <si>
    <t>г.Астана</t>
  </si>
  <si>
    <t>Потребность в  спецодежде  на  2021год</t>
  </si>
  <si>
    <t>Халат для работников лаборатории с центральной застежкой на пуговице, вточной длинный руков с манжетами на пуговице, прямой силуэт с англиским воротником. Накладные боковыми и нагрудным карманоми. Сзади шлица, пояс -хлястик. Ткань -хлопок 55%,полиэфир 45%. Цвет белый</t>
  </si>
  <si>
    <t xml:space="preserve">Костюм зеленого цвета, Комплектация: куртка на пуговицах и брюки , ткань- смесовая ПЭ-50%,хл-50%, ВО </t>
  </si>
  <si>
    <t>Костюм POSEIDON,  Комплектация: куртка с капюшоном и брюки. Ткань из плащевой ткани с ПХВ покрытием, водоупорность ткани не менее 5000мм в.с.</t>
  </si>
  <si>
    <t>бейсболка, ткань смесовая, водоотталкивающая</t>
  </si>
  <si>
    <t xml:space="preserve">Перчатки  для защиты  от растворов  кислот и щелочей ,  КЩС тип 2 </t>
  </si>
  <si>
    <t>сапоги</t>
  </si>
  <si>
    <t>41-42</t>
  </si>
  <si>
    <t>размер</t>
  </si>
  <si>
    <t>48-2,50-2,52-2</t>
  </si>
  <si>
    <t>54-1,56-1</t>
  </si>
  <si>
    <t>50-2,52-1,56-1</t>
  </si>
  <si>
    <t>48-4,50-4</t>
  </si>
  <si>
    <t>52-2</t>
  </si>
  <si>
    <t>48-1,50-2,52-1</t>
  </si>
  <si>
    <t>40-2,41-4,42-4</t>
  </si>
  <si>
    <t>50-14,  54-14</t>
  </si>
  <si>
    <t>50-5,  54-5</t>
  </si>
  <si>
    <t>180рост</t>
  </si>
  <si>
    <t>52-54 рост180</t>
  </si>
  <si>
    <t>48-4,50-4,</t>
  </si>
  <si>
    <t>48-2, 50-1</t>
  </si>
  <si>
    <t>52-54-4шт164-170,56-58-3 170-176</t>
  </si>
  <si>
    <t>48-52/165-175</t>
  </si>
  <si>
    <t>42-3,48-3,52-3,56-4</t>
  </si>
  <si>
    <t>50-3,52-5</t>
  </si>
  <si>
    <t>50-3шт,52-5</t>
  </si>
  <si>
    <t>48-1,50-2,56-1,58-1</t>
  </si>
  <si>
    <t>44,46,48,54-2,56-2,58-3</t>
  </si>
  <si>
    <t>52- рост 175/2шт</t>
  </si>
  <si>
    <t>52- рост 175/2</t>
  </si>
  <si>
    <t>42-2,48-2,52-2,56-2</t>
  </si>
  <si>
    <t>50-2шт</t>
  </si>
  <si>
    <t xml:space="preserve">Цвет: зеленый с жёлтым. </t>
  </si>
  <si>
    <t>техническая  характеристика</t>
  </si>
  <si>
    <t xml:space="preserve">Пошив Костюма зеленого цвета: куртка на пуговицах и брюки, ткань - смесовая ПЭ-50%, хл-50%, ВО </t>
  </si>
  <si>
    <t xml:space="preserve">Костюм. Комплектация: куртка, брюки. Ткань: смесовая, полиэфир-50%, хлопок-50%, водоотталкивающая отделка ВО.
Застёжка: на пуговицах. Карманы: накладной нагрудный и боковые накладные на куртке
Цвет: зеленый с жёлтым.  
</t>
  </si>
  <si>
    <r>
      <t xml:space="preserve">Костюм Poseidon WPL влагастойкий. Цвет- синий. Комплектация:куртка, брюки. Куртка с застежкой на молнию, ветрозащитным клапаном, капюшоном, двумя карманами с клапанами и манжетами на рукавах. Все швы проклеены специальной лентой.  Защита от влаги и неконцентрированных растворов кислот. Брюки стянуты  эластичной тесьмой по линии талии и снабжены шнуром для регулировки.
Материал верха: плащевая ткань (100% полиэфир) с ПВХ покрытием (водоупорность - не менее 5000 мм вод/столба), плотность 200 г/м2. ГОСТ 12.4.134-84
</t>
    </r>
    <r>
      <rPr>
        <b/>
        <sz val="11"/>
        <color rgb="FFFF0000"/>
        <rFont val="Times New Roman"/>
        <family val="1"/>
        <charset val="204"/>
      </rPr>
      <t>Размер: 88/92  Рост: 158/164; - 2 комплекта;    96/100 -23 комплекта Рост: 170/176</t>
    </r>
    <r>
      <rPr>
        <sz val="11"/>
        <color rgb="FFFF0000"/>
        <rFont val="Times New Roman"/>
        <family val="1"/>
        <charset val="204"/>
      </rPr>
      <t xml:space="preserve">; </t>
    </r>
    <r>
      <rPr>
        <sz val="11"/>
        <rFont val="Times New Roman"/>
        <family val="1"/>
        <charset val="204"/>
      </rPr>
      <t xml:space="preserve">
ГОСТ 12.4.134-84, ТР ТС 019/2011</t>
    </r>
  </si>
  <si>
    <r>
      <t xml:space="preserve">Комплектация: куртка, брюки. Цвет: темно-серый с черной отделкой и лимонным кантом.
Ткань: смесовая, пэ-65%, хлопок-35%, ВО.
Застёжка:  потайная на замке
Карманы: накладные верхние и прорезные боковые на куртке, боковые прорезные и боковые накладные на брюках, 
Примечание: СВП 50 мм (EN471) на спине, груди куртки, ранцевая лента с СВП элементами по низу куртки, на потайной застежке и карманах.
</t>
    </r>
    <r>
      <rPr>
        <b/>
        <sz val="11"/>
        <color theme="1"/>
        <rFont val="Times New Roman"/>
        <family val="1"/>
        <charset val="204"/>
      </rPr>
      <t>Размер: 88/92-120/124</t>
    </r>
    <r>
      <rPr>
        <sz val="11"/>
        <color theme="1"/>
        <rFont val="Times New Roman"/>
        <family val="1"/>
        <charset val="204"/>
      </rPr>
      <t xml:space="preserve">
</t>
    </r>
    <r>
      <rPr>
        <b/>
        <sz val="11"/>
        <color theme="1"/>
        <rFont val="Times New Roman"/>
        <family val="1"/>
        <charset val="204"/>
      </rPr>
      <t>Рост: 170/176-182/188</t>
    </r>
    <r>
      <rPr>
        <sz val="11"/>
        <color theme="1"/>
        <rFont val="Times New Roman"/>
        <family val="1"/>
        <charset val="204"/>
      </rPr>
      <t xml:space="preserve">
ГОСТ 27575-87, ТР ТС 019/2011</t>
    </r>
  </si>
  <si>
    <t>Халат для работников лаборатории.  Ткань -хлопок 55%,полиэфир 45%. Цвет белый</t>
  </si>
  <si>
    <t>Универсальная модель для работы в производственных помещениях различных отраслей промышленности, в летний и демисезонный периоды. Верхняя часть выполнена из натуральной кожи (юфть), подкладка изготовлена из пористого дышащего синтетического материала. Легкая однослойная полиуретановая подошва износоустойчива и обладает амортизирующими свойствами, имеет ярковыраженный протектор, препятствующий скольжению, обеспечивает защиту от агрессивных сред и воздействия температурной разницы (от -20 до +100). Конструкция язычка глухой клапан защищает стопу от попадания пыли, грязи и влаги. Вкладная мягкая демпфирующая стелька эффективно распределяет нагрузку по всей поверхности стопы. Колодка специальной формы дает возможность работы, не испытывая дискомфорта и усталости в течении всего рабочего времени. Ударопрочный металлический подносок защищает носовую часть стопы от ударов силой до 200 Дж. Модель Практик Материал Союзка, берцы - натуральная кожа. Кант - иск. кожа Подклад Синтетический пористый материал Подошва ПУ Стелька ЭВА/текстиль Подносок Металлический (200 Дж) Метод крепления Литьевой ГОСТ ГОСТ 12.4.137-2001, ГОСТ 28507-99 ТР ТС 019/2011 Упаковка 10 Доступные размеры с 36 по 47 Вес 1 ед. 1.185 кг.</t>
  </si>
  <si>
    <t>Комплектация: куртка, брюки Ткань:  хлопок-100%
Застёжка: потайная на замке
Особенности куртки: СВП на груди и спине, ранцевая лента с СВП элементами по низу куртки, потайной застежки и карманах, воротник стойка, капюшон
Карманы: накладные нагрудные и боковые прорезные
Цвет: тёмно-серый с красным
Размер: 88/92-120/124
Рост: 170/176-182/188
ГОСТ 27575-87, ТР ТС 019/2011</t>
  </si>
  <si>
    <t xml:space="preserve">Комплектация:  брюки
Ткань: хлопок-100%
Застёжка: потайная на пуговицах
Карманы: боковые фигурные прорезные на брюках, накладные сзади и сбоку, усиление на коленях </t>
  </si>
  <si>
    <t>Сапоги резиновые Российского производства Водонепроницаемая обувь, цвет черный, Высота: 40 см</t>
  </si>
  <si>
    <t>сапоги резиновые</t>
  </si>
  <si>
    <t>Универсальная модель РУ-60М защищает органы дыхания от опасных паров, газов и аэрозолей. Его используют в промышленности, сельском хозяйстве, во время работ с удобрениями, химикатами и ядовитыми веществами. Модель объединяет в себе простоту, функциональность и удобство эксплуатации. Соответствует ГОСТ.</t>
  </si>
  <si>
    <t>Конструкция РУ-60М:</t>
  </si>
  <si>
    <t>плотно прилегающая к лицу полумаска из термопластичного эластомера;</t>
  </si>
  <si>
    <t>регулируемое оголовье с утягивающими ремешками;</t>
  </si>
  <si>
    <t>обтюратор из трикотажа;</t>
  </si>
  <si>
    <t>клапана вдоха и 1 выдоха;</t>
  </si>
  <si>
    <t>2 сменных патрона со специализированным поглотителем и фильтр Р1 против аэрозолей.</t>
  </si>
  <si>
    <t>В зависимости от условий использования РУ-60М комплектуется фильтрами-патронами:</t>
  </si>
  <si>
    <t>А1Р1 (защита от газов и паров органического происхождения закипающих при 65°С),</t>
  </si>
  <si>
    <t>В1Р1 (неорганические пары и газы, кроме оксида углерода),</t>
  </si>
  <si>
    <t>Е1Р1 (кислые газы и пары),</t>
  </si>
  <si>
    <t>К1Р1 (аммиак и его органические производные),</t>
  </si>
  <si>
    <t>А1В1Е1К1Р1 (универсальная защита от паров, газов, аэрозолей, аммиака).</t>
  </si>
  <si>
    <t>Фильтры РУ-60М меняются под конкретные задачи. Эту универсальную модель не рекомендуется использовать в условиях концентрации пыли свыше 100 мг/м³ или при ПДК выше 15.</t>
  </si>
  <si>
    <t>ЗАЩИТНЫЕ СВОЙСТВА: От газов; паров; аэрозолей</t>
  </si>
  <si>
    <t>СТАНДАРТ: ГОСТ 17269-71</t>
  </si>
  <si>
    <t>цена за единицу без НДС</t>
  </si>
  <si>
    <t>общая стоимость</t>
  </si>
  <si>
    <t>Кол-во</t>
  </si>
  <si>
    <t>Список потребностей на товары, работы и услуги на 2026 год.                                                                            Приложение 1</t>
  </si>
  <si>
    <t>Наименование закупаемых товаров, работ, услуг и краткая характеристика</t>
  </si>
  <si>
    <t>Срок поставки товара, работ, услуг</t>
  </si>
  <si>
    <t>Место поставки товара, работы, услуги</t>
  </si>
  <si>
    <t>2</t>
  </si>
  <si>
    <t>3</t>
  </si>
  <si>
    <t>4</t>
  </si>
  <si>
    <t>5</t>
  </si>
  <si>
    <t>6</t>
  </si>
  <si>
    <t>7</t>
  </si>
  <si>
    <t>8</t>
  </si>
  <si>
    <t>Требования к поставщику</t>
  </si>
  <si>
    <t>Результат оказания услуг</t>
  </si>
  <si>
    <t>2026 жылға арналған тауарларға, жұмыстарға және көрсетілетін қызметтерге қойылатын талаптар тізбесі.                                                                            1-қосымша</t>
  </si>
  <si>
    <t>Сатып алынатын тауарлардың, жұмыстардың немесе көрсетілетін қызметтердің атауы және оларға қысқаша сипаттама</t>
  </si>
  <si>
    <t>Саны</t>
  </si>
  <si>
    <t>өлшем бірлігі</t>
  </si>
  <si>
    <t>ҚҚС-сыз бірлік бағасы</t>
  </si>
  <si>
    <t>жалпы құн</t>
  </si>
  <si>
    <t>Тауарларды, жұмыстарды немесе қызметтерді жеткізу мерзімі</t>
  </si>
  <si>
    <t>Тауарларды жеткізу, жұмыстарды орындау немесе қызметтерді көрсету орны</t>
  </si>
  <si>
    <t>штука</t>
  </si>
  <si>
    <t>нәрсе</t>
  </si>
  <si>
    <t>Жеткізушіге қойылатын талаптар</t>
  </si>
  <si>
    <t>Қызмет көрсету нәтижесі</t>
  </si>
  <si>
    <t>иметь действующую аккредитацию на право проведения поверки, калибровки; средств измерений; квалифицированный персонал; использовать аттестованное оборудование и эталоны; обеспечить качество и достоверность результатов измерений</t>
  </si>
  <si>
    <t>өлшеу құралдарын тексеру және калибрлеу үшін жарамды аккредиттеуге ие болу; білікті қызметкерлерді жалдау; сертификатталған жабдықтар мен анықтамалық стандарттарды пайдалану; және өлшеу нәтижелерінің сапасы мен сенімділігін қамтамасыз ету</t>
  </si>
  <si>
    <t>Қызметтер көрсетіліп болғаннан кейін, Жеткізуші мыналарды ұсынуы тиіс: тексеру немесе калибрлеу сертификатын; орындалған жұмыстар туралы куәлікті; сондай-ақ Қазақстан Республикасының заңнамасында талап етілетін басқа да құжаттарды.</t>
  </si>
  <si>
    <t xml:space="preserve">По итогам оказания услуг Поставщик предоставляет: свидетельство о поверке, калибровки; акт выполненных работ; иные документы, предусмотренные законодательством Республики Казахстан					</t>
  </si>
  <si>
    <t>Гигрометр психрометрический ВИТ-2 (поверка)</t>
  </si>
  <si>
    <t>Гигрометр электронный (поверка)</t>
  </si>
  <si>
    <t>Дозатор (калибровка)</t>
  </si>
  <si>
    <t>Сито лабораторное (калибровка)</t>
  </si>
  <si>
    <t>Мангыстауская область, район Мунайлы, 
Атамекен сельский округ, микрорайон Арман, 
улица Каспий 379</t>
  </si>
  <si>
    <t>ВИТ-2 психрометрлік гигрометрі (калибрлеу)</t>
  </si>
  <si>
    <t>Электрондық гигрометр (калибрлеу/тексеру)</t>
  </si>
  <si>
    <t>Дозатор (калибрлеу)</t>
  </si>
  <si>
    <t>Зертханалық елеуіш (калибрлеу)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</si>
</sst>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\ _₽_-;\-* #,##0.0\ _₽_-;_-* &quot;-&quot;??\ _₽_-;_-@_-"/>
    <numFmt numFmtId="166" formatCode="0.0"/>
    <numFmt numFmtId="167" formatCode="_-* #,##0.0\ _₽_-;\-* #,##0.0\ _₽_-;_-* &quot;-&quot;?\ _₽_-;_-@_-"/>
    <numFmt numFmtId="168" formatCode="_-* #,##0_р_._-;\-* #,##0_р_._-;_-* &quot;-&quot;??_р_._-;_-@_-"/>
    <numFmt numFmtId="169" formatCode="_-* #,##0.0_р_._-;\-* #,##0.0_р_._-;_-* &quot;-&quot;??_р_._-;_-@_-"/>
    <numFmt numFmtId="170" formatCode="_-* #,##0.0_р_._-;\-* #,##0.0_р_._-;_-* &quot;-&quot;?_р_._-;_-@_-"/>
    <numFmt numFmtId="171" formatCode="_-* #,##0\ _₽_-;\-* #,##0\ _₽_-;_-* &quot;-&quot;?\ _₽_-;_-@_-"/>
  </numFmts>
  <fonts count="3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rgb="FF292929"/>
      <name val="Arial"/>
      <family val="2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Calibri"/>
      <family val="1"/>
      <charset val="204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sz val="11"/>
      <color rgb="FFFF0000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0"/>
      <name val="Times New Roman"/>
      <family val="1"/>
      <charset val="204"/>
    </font>
    <font>
      <sz val="11"/>
      <color rgb="FFFFFF00"/>
      <name val="Calibri"/>
      <family val="2"/>
      <charset val="204"/>
      <scheme val="minor"/>
    </font>
    <font>
      <sz val="8"/>
      <color rgb="FF333333"/>
      <name val="Segoe UI"/>
      <family val="2"/>
      <charset val="204"/>
    </font>
    <font>
      <sz val="11"/>
      <color rgb="FF2B2B2B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6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165" fontId="2" fillId="0" borderId="1" xfId="1" applyNumberFormat="1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65" fontId="2" fillId="0" borderId="1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/>
    </xf>
    <xf numFmtId="165" fontId="2" fillId="0" borderId="1" xfId="1" applyNumberFormat="1" applyFont="1" applyFill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/>
    </xf>
    <xf numFmtId="165" fontId="0" fillId="0" borderId="1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 wrapText="1"/>
    </xf>
    <xf numFmtId="165" fontId="0" fillId="0" borderId="0" xfId="0" applyNumberFormat="1"/>
    <xf numFmtId="165" fontId="6" fillId="0" borderId="1" xfId="1" applyNumberFormat="1" applyFont="1" applyBorder="1"/>
    <xf numFmtId="165" fontId="6" fillId="0" borderId="1" xfId="1" applyNumberFormat="1" applyFont="1" applyBorder="1" applyAlignment="1">
      <alignment horizontal="center" vertical="center"/>
    </xf>
    <xf numFmtId="4" fontId="0" fillId="0" borderId="0" xfId="0" applyNumberFormat="1"/>
    <xf numFmtId="164" fontId="0" fillId="0" borderId="0" xfId="0" applyNumberFormat="1"/>
    <xf numFmtId="167" fontId="8" fillId="0" borderId="0" xfId="0" applyNumberFormat="1" applyFont="1"/>
    <xf numFmtId="165" fontId="2" fillId="0" borderId="2" xfId="1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166" fontId="7" fillId="0" borderId="1" xfId="0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165" fontId="7" fillId="0" borderId="1" xfId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3" fontId="0" fillId="0" borderId="0" xfId="0" applyNumberFormat="1"/>
    <xf numFmtId="0" fontId="0" fillId="0" borderId="1" xfId="0" applyBorder="1"/>
    <xf numFmtId="165" fontId="0" fillId="0" borderId="1" xfId="0" applyNumberFormat="1" applyBorder="1"/>
    <xf numFmtId="0" fontId="10" fillId="0" borderId="0" xfId="0" applyFont="1"/>
    <xf numFmtId="0" fontId="11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49" fontId="13" fillId="2" borderId="1" xfId="0" applyNumberFormat="1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5" fillId="0" borderId="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15" fillId="0" borderId="1" xfId="0" applyFont="1" applyBorder="1"/>
    <xf numFmtId="0" fontId="2" fillId="0" borderId="1" xfId="0" applyFont="1" applyBorder="1" applyAlignment="1">
      <alignment horizontal="center"/>
    </xf>
    <xf numFmtId="168" fontId="2" fillId="0" borderId="1" xfId="1" applyNumberFormat="1" applyFont="1" applyBorder="1" applyAlignment="1">
      <alignment horizontal="center"/>
    </xf>
    <xf numFmtId="168" fontId="0" fillId="0" borderId="0" xfId="0" applyNumberFormat="1"/>
    <xf numFmtId="0" fontId="17" fillId="3" borderId="1" xfId="0" applyFont="1" applyFill="1" applyBorder="1"/>
    <xf numFmtId="0" fontId="5" fillId="3" borderId="1" xfId="0" applyFont="1" applyFill="1" applyBorder="1" applyAlignment="1">
      <alignment horizontal="center"/>
    </xf>
    <xf numFmtId="168" fontId="5" fillId="3" borderId="1" xfId="1" applyNumberFormat="1" applyFont="1" applyFill="1" applyBorder="1" applyAlignment="1">
      <alignment horizontal="center"/>
    </xf>
    <xf numFmtId="169" fontId="19" fillId="0" borderId="0" xfId="1" applyNumberFormat="1" applyFont="1" applyFill="1" applyBorder="1" applyAlignment="1">
      <alignment horizontal="center"/>
    </xf>
    <xf numFmtId="0" fontId="15" fillId="0" borderId="6" xfId="0" applyFont="1" applyBorder="1"/>
    <xf numFmtId="0" fontId="2" fillId="0" borderId="6" xfId="0" applyFont="1" applyBorder="1"/>
    <xf numFmtId="0" fontId="0" fillId="3" borderId="1" xfId="0" applyFill="1" applyBorder="1"/>
    <xf numFmtId="0" fontId="12" fillId="3" borderId="1" xfId="0" applyFont="1" applyFill="1" applyBorder="1"/>
    <xf numFmtId="0" fontId="16" fillId="0" borderId="6" xfId="0" applyFont="1" applyBorder="1" applyAlignment="1">
      <alignment horizontal="center" vertical="center" wrapText="1"/>
    </xf>
    <xf numFmtId="169" fontId="5" fillId="3" borderId="6" xfId="1" applyNumberFormat="1" applyFont="1" applyFill="1" applyBorder="1" applyAlignment="1"/>
    <xf numFmtId="0" fontId="5" fillId="3" borderId="5" xfId="0" applyFont="1" applyFill="1" applyBorder="1" applyAlignment="1">
      <alignment horizontal="center"/>
    </xf>
    <xf numFmtId="169" fontId="5" fillId="3" borderId="5" xfId="1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168" fontId="9" fillId="3" borderId="1" xfId="0" applyNumberFormat="1" applyFont="1" applyFill="1" applyBorder="1"/>
    <xf numFmtId="0" fontId="9" fillId="3" borderId="6" xfId="0" applyFont="1" applyFill="1" applyBorder="1"/>
    <xf numFmtId="0" fontId="9" fillId="3" borderId="1" xfId="0" applyFont="1" applyFill="1" applyBorder="1"/>
    <xf numFmtId="168" fontId="5" fillId="3" borderId="6" xfId="1" applyNumberFormat="1" applyFont="1" applyFill="1" applyBorder="1" applyAlignment="1"/>
    <xf numFmtId="0" fontId="16" fillId="0" borderId="7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165" fontId="0" fillId="0" borderId="1" xfId="0" applyNumberFormat="1" applyBorder="1" applyAlignment="1">
      <alignment vertical="center"/>
    </xf>
    <xf numFmtId="0" fontId="2" fillId="0" borderId="1" xfId="0" applyFont="1" applyBorder="1"/>
    <xf numFmtId="165" fontId="15" fillId="0" borderId="1" xfId="1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66" fontId="15" fillId="0" borderId="1" xfId="0" applyNumberFormat="1" applyFont="1" applyBorder="1" applyAlignment="1">
      <alignment horizontal="center" vertical="center" wrapText="1"/>
    </xf>
    <xf numFmtId="165" fontId="23" fillId="0" borderId="1" xfId="1" applyNumberFormat="1" applyFont="1" applyBorder="1" applyAlignment="1">
      <alignment vertical="center"/>
    </xf>
    <xf numFmtId="165" fontId="23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168" fontId="15" fillId="0" borderId="1" xfId="1" applyNumberFormat="1" applyFont="1" applyBorder="1" applyAlignment="1">
      <alignment horizontal="center"/>
    </xf>
    <xf numFmtId="169" fontId="15" fillId="0" borderId="6" xfId="1" applyNumberFormat="1" applyFont="1" applyBorder="1" applyAlignment="1"/>
    <xf numFmtId="169" fontId="15" fillId="0" borderId="1" xfId="1" applyNumberFormat="1" applyFont="1" applyBorder="1" applyAlignment="1">
      <alignment horizontal="center"/>
    </xf>
    <xf numFmtId="0" fontId="23" fillId="0" borderId="1" xfId="0" applyFont="1" applyBorder="1"/>
    <xf numFmtId="169" fontId="15" fillId="3" borderId="6" xfId="1" applyNumberFormat="1" applyFont="1" applyFill="1" applyBorder="1" applyAlignment="1"/>
    <xf numFmtId="169" fontId="15" fillId="3" borderId="1" xfId="1" applyNumberFormat="1" applyFont="1" applyFill="1" applyBorder="1" applyAlignment="1">
      <alignment horizontal="center"/>
    </xf>
    <xf numFmtId="0" fontId="22" fillId="0" borderId="1" xfId="0" applyFont="1" applyBorder="1"/>
    <xf numFmtId="168" fontId="5" fillId="3" borderId="1" xfId="0" applyNumberFormat="1" applyFont="1" applyFill="1" applyBorder="1" applyAlignment="1">
      <alignment horizontal="center"/>
    </xf>
    <xf numFmtId="171" fontId="5" fillId="3" borderId="1" xfId="1" applyNumberFormat="1" applyFont="1" applyFill="1" applyBorder="1" applyAlignment="1">
      <alignment horizontal="center"/>
    </xf>
    <xf numFmtId="168" fontId="15" fillId="0" borderId="1" xfId="0" applyNumberFormat="1" applyFont="1" applyBorder="1"/>
    <xf numFmtId="168" fontId="15" fillId="0" borderId="1" xfId="0" applyNumberFormat="1" applyFont="1" applyBorder="1" applyAlignment="1">
      <alignment horizontal="center"/>
    </xf>
    <xf numFmtId="171" fontId="5" fillId="0" borderId="1" xfId="0" applyNumberFormat="1" applyFont="1" applyBorder="1"/>
    <xf numFmtId="0" fontId="25" fillId="3" borderId="1" xfId="0" applyFont="1" applyFill="1" applyBorder="1"/>
    <xf numFmtId="0" fontId="26" fillId="0" borderId="0" xfId="0" applyFont="1"/>
    <xf numFmtId="0" fontId="26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distributed"/>
    </xf>
    <xf numFmtId="49" fontId="14" fillId="2" borderId="1" xfId="0" applyNumberFormat="1" applyFont="1" applyFill="1" applyBorder="1" applyAlignment="1">
      <alignment horizontal="left" vertical="center" wrapText="1"/>
    </xf>
    <xf numFmtId="0" fontId="27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168" fontId="15" fillId="0" borderId="1" xfId="1" applyNumberFormat="1" applyFont="1" applyBorder="1" applyAlignment="1">
      <alignment horizontal="center" vertical="center" wrapText="1"/>
    </xf>
    <xf numFmtId="3" fontId="15" fillId="0" borderId="1" xfId="1" applyNumberFormat="1" applyFont="1" applyBorder="1" applyAlignment="1">
      <alignment horizontal="center" vertical="center" wrapText="1"/>
    </xf>
    <xf numFmtId="168" fontId="15" fillId="0" borderId="1" xfId="1" applyNumberFormat="1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171" fontId="0" fillId="0" borderId="0" xfId="0" applyNumberFormat="1" applyAlignment="1">
      <alignment horizontal="center"/>
    </xf>
    <xf numFmtId="168" fontId="0" fillId="0" borderId="0" xfId="0" applyNumberFormat="1" applyAlignment="1">
      <alignment horizontal="right"/>
    </xf>
    <xf numFmtId="0" fontId="20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5" fillId="0" borderId="6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24" fillId="0" borderId="6" xfId="0" applyFont="1" applyBorder="1" applyAlignment="1">
      <alignment horizontal="center"/>
    </xf>
    <xf numFmtId="0" fontId="24" fillId="0" borderId="4" xfId="0" applyFont="1" applyBorder="1" applyAlignment="1">
      <alignment horizontal="center"/>
    </xf>
    <xf numFmtId="170" fontId="0" fillId="0" borderId="0" xfId="0" applyNumberFormat="1" applyAlignment="1">
      <alignment horizontal="center"/>
    </xf>
    <xf numFmtId="169" fontId="19" fillId="0" borderId="0" xfId="1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26" fillId="0" borderId="0" xfId="0" applyFont="1" applyAlignment="1">
      <alignment horizontal="center" wrapText="1"/>
    </xf>
    <xf numFmtId="0" fontId="0" fillId="0" borderId="1" xfId="0" applyBorder="1" applyAlignment="1">
      <alignment vertical="center" wrapText="1"/>
    </xf>
    <xf numFmtId="0" fontId="5" fillId="0" borderId="0" xfId="0" applyFont="1" applyAlignment="1">
      <alignment horizontal="center"/>
    </xf>
    <xf numFmtId="0" fontId="28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30"/>
  <sheetViews>
    <sheetView topLeftCell="A16" workbookViewId="0">
      <selection activeCell="J20" sqref="J20"/>
    </sheetView>
  </sheetViews>
  <sheetFormatPr defaultRowHeight="15" x14ac:dyDescent="0.25"/>
  <cols>
    <col min="1" max="1" width="3.7109375" customWidth="1"/>
    <col min="2" max="2" width="4.28515625" customWidth="1"/>
    <col min="3" max="3" width="35.7109375" customWidth="1"/>
    <col min="4" max="4" width="11.140625" customWidth="1"/>
    <col min="5" max="5" width="11.85546875" customWidth="1"/>
    <col min="6" max="6" width="14.85546875" customWidth="1"/>
    <col min="8" max="8" width="9.85546875" bestFit="1" customWidth="1"/>
    <col min="10" max="10" width="12.85546875" bestFit="1" customWidth="1"/>
  </cols>
  <sheetData>
    <row r="1" spans="2:10" x14ac:dyDescent="0.25">
      <c r="E1" s="107" t="s">
        <v>16</v>
      </c>
      <c r="F1" s="107"/>
    </row>
    <row r="2" spans="2:10" x14ac:dyDescent="0.25">
      <c r="E2" s="18"/>
      <c r="F2" s="18"/>
    </row>
    <row r="3" spans="2:10" ht="10.9" customHeight="1" x14ac:dyDescent="0.25">
      <c r="E3" s="18"/>
      <c r="F3" s="18"/>
    </row>
    <row r="4" spans="2:10" ht="15.75" x14ac:dyDescent="0.25">
      <c r="C4" s="108" t="s">
        <v>28</v>
      </c>
      <c r="D4" s="108"/>
      <c r="E4" s="108"/>
      <c r="F4" s="108"/>
    </row>
    <row r="5" spans="2:10" x14ac:dyDescent="0.25">
      <c r="C5" s="18"/>
      <c r="D5" s="18"/>
      <c r="E5" s="18"/>
      <c r="F5" s="18"/>
    </row>
    <row r="6" spans="2:10" ht="26.45" customHeight="1" x14ac:dyDescent="0.25">
      <c r="B6" s="10"/>
      <c r="C6" s="12" t="s">
        <v>10</v>
      </c>
      <c r="D6" s="11" t="s">
        <v>1</v>
      </c>
      <c r="E6" s="11" t="s">
        <v>0</v>
      </c>
      <c r="F6" s="19" t="s">
        <v>2</v>
      </c>
    </row>
    <row r="7" spans="2:10" ht="32.450000000000003" customHeight="1" x14ac:dyDescent="0.25">
      <c r="B7" s="4">
        <v>1</v>
      </c>
      <c r="C7" s="17" t="s">
        <v>4</v>
      </c>
      <c r="D7" s="13">
        <v>2000</v>
      </c>
      <c r="E7" s="13">
        <v>6800</v>
      </c>
      <c r="F7" s="6">
        <f t="shared" ref="F7:F12" si="0">D7*E7</f>
        <v>13600000</v>
      </c>
      <c r="H7" s="35">
        <v>11000000</v>
      </c>
    </row>
    <row r="8" spans="2:10" ht="34.9" customHeight="1" x14ac:dyDescent="0.25">
      <c r="B8" s="4">
        <v>2</v>
      </c>
      <c r="C8" s="17" t="s">
        <v>3</v>
      </c>
      <c r="D8" s="13">
        <v>2500</v>
      </c>
      <c r="E8" s="13">
        <v>4000</v>
      </c>
      <c r="F8" s="6">
        <f t="shared" si="0"/>
        <v>10000000</v>
      </c>
    </row>
    <row r="9" spans="2:10" ht="25.9" customHeight="1" x14ac:dyDescent="0.25">
      <c r="B9" s="4">
        <v>3</v>
      </c>
      <c r="C9" s="17" t="s">
        <v>14</v>
      </c>
      <c r="D9" s="13">
        <v>200</v>
      </c>
      <c r="E9" s="13">
        <v>13500</v>
      </c>
      <c r="F9" s="6">
        <f t="shared" si="0"/>
        <v>2700000</v>
      </c>
    </row>
    <row r="10" spans="2:10" ht="33.6" customHeight="1" x14ac:dyDescent="0.25">
      <c r="B10" s="4">
        <v>4</v>
      </c>
      <c r="C10" s="17" t="s">
        <v>25</v>
      </c>
      <c r="D10" s="13">
        <v>300</v>
      </c>
      <c r="E10" s="13">
        <v>9720</v>
      </c>
      <c r="F10" s="6">
        <f t="shared" si="0"/>
        <v>2916000</v>
      </c>
    </row>
    <row r="11" spans="2:10" ht="25.9" customHeight="1" x14ac:dyDescent="0.25">
      <c r="B11" s="4">
        <v>5</v>
      </c>
      <c r="C11" s="17" t="s">
        <v>13</v>
      </c>
      <c r="D11" s="13">
        <v>75000</v>
      </c>
      <c r="E11" s="13">
        <v>165</v>
      </c>
      <c r="F11" s="6">
        <f t="shared" si="0"/>
        <v>12375000</v>
      </c>
    </row>
    <row r="12" spans="2:10" ht="29.45" customHeight="1" x14ac:dyDescent="0.25">
      <c r="B12" s="4">
        <v>6</v>
      </c>
      <c r="C12" s="17" t="s">
        <v>15</v>
      </c>
      <c r="D12" s="13">
        <v>60000</v>
      </c>
      <c r="E12" s="13">
        <v>190</v>
      </c>
      <c r="F12" s="6">
        <f t="shared" si="0"/>
        <v>11400000</v>
      </c>
    </row>
    <row r="13" spans="2:10" ht="57" customHeight="1" x14ac:dyDescent="0.25">
      <c r="B13" s="4">
        <v>8</v>
      </c>
      <c r="C13" s="7" t="s">
        <v>12</v>
      </c>
      <c r="D13" s="13">
        <v>35000</v>
      </c>
      <c r="E13" s="13">
        <v>45</v>
      </c>
      <c r="F13" s="6">
        <f>D13*E13</f>
        <v>1575000</v>
      </c>
      <c r="J13" s="5"/>
    </row>
    <row r="14" spans="2:10" ht="59.45" customHeight="1" x14ac:dyDescent="0.25">
      <c r="B14" s="4">
        <v>9</v>
      </c>
      <c r="C14" s="3" t="s">
        <v>5</v>
      </c>
      <c r="D14" s="14" t="s">
        <v>8</v>
      </c>
      <c r="E14" s="14">
        <v>200000</v>
      </c>
      <c r="F14" s="14">
        <v>200000</v>
      </c>
    </row>
    <row r="15" spans="2:10" ht="70.900000000000006" customHeight="1" x14ac:dyDescent="0.25">
      <c r="B15" s="2">
        <v>10</v>
      </c>
      <c r="C15" s="7" t="s">
        <v>6</v>
      </c>
      <c r="D15" s="15" t="s">
        <v>8</v>
      </c>
      <c r="E15" s="15">
        <v>25000</v>
      </c>
      <c r="F15" s="15">
        <v>25000</v>
      </c>
    </row>
    <row r="16" spans="2:10" ht="52.15" customHeight="1" x14ac:dyDescent="0.25">
      <c r="B16" s="8">
        <v>11</v>
      </c>
      <c r="C16" s="3" t="s">
        <v>7</v>
      </c>
      <c r="D16" s="22" t="s">
        <v>8</v>
      </c>
      <c r="E16" s="22">
        <v>264000</v>
      </c>
      <c r="F16" s="22">
        <v>264000</v>
      </c>
    </row>
    <row r="17" spans="2:10" ht="37.9" customHeight="1" x14ac:dyDescent="0.25">
      <c r="B17" s="8">
        <v>12</v>
      </c>
      <c r="C17" s="3" t="s">
        <v>11</v>
      </c>
      <c r="D17" s="22" t="s">
        <v>8</v>
      </c>
      <c r="E17" s="22">
        <v>59</v>
      </c>
      <c r="F17" s="22">
        <v>1800000</v>
      </c>
      <c r="G17" s="29"/>
    </row>
    <row r="18" spans="2:10" ht="37.9" customHeight="1" x14ac:dyDescent="0.25">
      <c r="B18" s="9">
        <v>13</v>
      </c>
      <c r="C18" s="7" t="s">
        <v>9</v>
      </c>
      <c r="D18" s="16" t="s">
        <v>8</v>
      </c>
      <c r="E18" s="16">
        <v>70</v>
      </c>
      <c r="F18" s="16">
        <f>E18*9900</f>
        <v>693000</v>
      </c>
    </row>
    <row r="19" spans="2:10" ht="37.9" customHeight="1" x14ac:dyDescent="0.25">
      <c r="B19" s="9">
        <v>14</v>
      </c>
      <c r="C19" s="7" t="s">
        <v>29</v>
      </c>
      <c r="D19" s="16" t="s">
        <v>8</v>
      </c>
      <c r="E19" s="16">
        <v>300000</v>
      </c>
      <c r="F19" s="16">
        <v>300000</v>
      </c>
    </row>
    <row r="20" spans="2:10" ht="46.9" customHeight="1" x14ac:dyDescent="0.25">
      <c r="B20" s="9">
        <v>15</v>
      </c>
      <c r="C20" s="3" t="s">
        <v>21</v>
      </c>
      <c r="D20" s="33" t="s">
        <v>32</v>
      </c>
      <c r="E20" s="33">
        <v>6000</v>
      </c>
      <c r="F20" s="33">
        <f>6000*85</f>
        <v>510000</v>
      </c>
      <c r="J20" s="28">
        <f>F20+F21+F29+F28+F25</f>
        <v>1453500</v>
      </c>
    </row>
    <row r="21" spans="2:10" ht="34.15" customHeight="1" x14ac:dyDescent="0.25">
      <c r="B21" s="1">
        <v>16</v>
      </c>
      <c r="C21" s="3" t="s">
        <v>17</v>
      </c>
      <c r="D21" s="30" t="s">
        <v>31</v>
      </c>
      <c r="E21" s="31">
        <v>6700</v>
      </c>
      <c r="F21" s="24">
        <f>28*6700</f>
        <v>187600</v>
      </c>
      <c r="J21" s="26"/>
    </row>
    <row r="22" spans="2:10" ht="32.450000000000003" customHeight="1" x14ac:dyDescent="0.25">
      <c r="B22" s="1">
        <v>17</v>
      </c>
      <c r="C22" s="3" t="s">
        <v>18</v>
      </c>
      <c r="D22" s="9">
        <v>80</v>
      </c>
      <c r="E22" s="9">
        <v>450</v>
      </c>
      <c r="F22" s="20">
        <f t="shared" ref="F22:F28" si="1">D22*E22</f>
        <v>36000</v>
      </c>
      <c r="J22" s="27"/>
    </row>
    <row r="23" spans="2:10" ht="36.6" customHeight="1" x14ac:dyDescent="0.25">
      <c r="B23" s="1">
        <v>18</v>
      </c>
      <c r="C23" s="3" t="s">
        <v>19</v>
      </c>
      <c r="D23" s="9">
        <v>180</v>
      </c>
      <c r="E23" s="9">
        <v>700</v>
      </c>
      <c r="F23" s="20">
        <f t="shared" si="1"/>
        <v>126000</v>
      </c>
    </row>
    <row r="24" spans="2:10" ht="45" x14ac:dyDescent="0.25">
      <c r="B24" s="1">
        <v>19</v>
      </c>
      <c r="C24" s="3" t="s">
        <v>20</v>
      </c>
      <c r="D24" s="9">
        <v>350</v>
      </c>
      <c r="E24" s="9">
        <v>130</v>
      </c>
      <c r="F24" s="20">
        <f t="shared" si="1"/>
        <v>45500</v>
      </c>
    </row>
    <row r="25" spans="2:10" ht="46.9" customHeight="1" x14ac:dyDescent="0.25">
      <c r="B25" s="2">
        <v>20</v>
      </c>
      <c r="C25" s="17" t="s">
        <v>24</v>
      </c>
      <c r="D25" s="32">
        <v>75</v>
      </c>
      <c r="E25" s="32">
        <v>800</v>
      </c>
      <c r="F25" s="25">
        <f t="shared" si="1"/>
        <v>60000</v>
      </c>
    </row>
    <row r="26" spans="2:10" ht="24" customHeight="1" x14ac:dyDescent="0.25">
      <c r="B26" s="2">
        <v>21</v>
      </c>
      <c r="C26" s="7" t="s">
        <v>22</v>
      </c>
      <c r="D26" s="9">
        <v>100</v>
      </c>
      <c r="E26" s="9">
        <v>3600</v>
      </c>
      <c r="F26" s="20">
        <f t="shared" si="1"/>
        <v>360000</v>
      </c>
    </row>
    <row r="27" spans="2:10" ht="36" customHeight="1" x14ac:dyDescent="0.25">
      <c r="B27" s="2">
        <v>22</v>
      </c>
      <c r="C27" s="7" t="s">
        <v>23</v>
      </c>
      <c r="D27" s="8">
        <v>15</v>
      </c>
      <c r="E27" s="8">
        <v>51400</v>
      </c>
      <c r="F27" s="21">
        <f t="shared" si="1"/>
        <v>771000</v>
      </c>
    </row>
    <row r="28" spans="2:10" ht="38.450000000000003" customHeight="1" x14ac:dyDescent="0.25">
      <c r="B28" s="2">
        <v>23</v>
      </c>
      <c r="C28" s="7" t="s">
        <v>26</v>
      </c>
      <c r="D28" s="32">
        <v>47</v>
      </c>
      <c r="E28" s="33">
        <v>5900</v>
      </c>
      <c r="F28" s="25">
        <f t="shared" si="1"/>
        <v>277300</v>
      </c>
    </row>
    <row r="29" spans="2:10" ht="28.9" customHeight="1" x14ac:dyDescent="0.25">
      <c r="B29" s="2">
        <v>24</v>
      </c>
      <c r="C29" s="7" t="s">
        <v>27</v>
      </c>
      <c r="D29" s="34">
        <v>23</v>
      </c>
      <c r="E29" s="34">
        <v>18200</v>
      </c>
      <c r="F29" s="25">
        <f>D29*E29</f>
        <v>418600</v>
      </c>
    </row>
    <row r="30" spans="2:10" ht="25.15" customHeight="1" x14ac:dyDescent="0.25">
      <c r="F30" s="23">
        <f>SUM(F7:F29)</f>
        <v>60640000</v>
      </c>
      <c r="G30" t="s">
        <v>30</v>
      </c>
    </row>
  </sheetData>
  <mergeCells count="2">
    <mergeCell ref="E1:F1"/>
    <mergeCell ref="C4:F4"/>
  </mergeCells>
  <pageMargins left="0.70866141732283472" right="0.70866141732283472" top="0.35433070866141736" bottom="0.35433070866141736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W58"/>
  <sheetViews>
    <sheetView zoomScale="80" zoomScaleNormal="80" workbookViewId="0">
      <selection activeCell="Q4" sqref="Q4"/>
    </sheetView>
  </sheetViews>
  <sheetFormatPr defaultRowHeight="15" outlineLevelCol="1" x14ac:dyDescent="0.25"/>
  <cols>
    <col min="1" max="1" width="3.42578125" bestFit="1" customWidth="1"/>
    <col min="2" max="2" width="16.85546875" customWidth="1"/>
    <col min="3" max="3" width="8" customWidth="1"/>
    <col min="4" max="4" width="7.28515625" customWidth="1"/>
    <col min="5" max="5" width="12.7109375" customWidth="1"/>
    <col min="6" max="6" width="13.28515625" hidden="1" customWidth="1" outlineLevel="1"/>
    <col min="7" max="7" width="15.140625" hidden="1" customWidth="1" outlineLevel="1"/>
    <col min="8" max="8" width="7.7109375" customWidth="1" collapsed="1"/>
    <col min="9" max="9" width="7.28515625" customWidth="1"/>
    <col min="10" max="10" width="12.140625" customWidth="1"/>
    <col min="11" max="11" width="21.42578125" hidden="1" customWidth="1" outlineLevel="1"/>
    <col min="12" max="12" width="7.7109375" customWidth="1" collapsed="1"/>
    <col min="13" max="13" width="6.85546875" customWidth="1"/>
    <col min="14" max="14" width="12.28515625" customWidth="1"/>
    <col min="15" max="15" width="15.140625" hidden="1" customWidth="1" outlineLevel="1"/>
    <col min="16" max="16" width="7.28515625" customWidth="1" collapsed="1"/>
    <col min="17" max="17" width="9.85546875" customWidth="1"/>
    <col min="18" max="18" width="11.42578125" customWidth="1"/>
    <col min="19" max="19" width="9" customWidth="1"/>
    <col min="20" max="20" width="7" customWidth="1"/>
    <col min="21" max="21" width="13.42578125" customWidth="1"/>
    <col min="22" max="22" width="7.7109375" customWidth="1"/>
    <col min="23" max="24" width="9.140625" customWidth="1"/>
  </cols>
  <sheetData>
    <row r="1" spans="1:23" ht="26.45" customHeight="1" x14ac:dyDescent="0.25">
      <c r="B1" s="123" t="s">
        <v>57</v>
      </c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</row>
    <row r="2" spans="1:23" ht="94.9" customHeight="1" x14ac:dyDescent="0.25">
      <c r="A2" s="109" t="s">
        <v>36</v>
      </c>
      <c r="B2" s="109" t="s">
        <v>40</v>
      </c>
      <c r="C2" s="122" t="s">
        <v>59</v>
      </c>
      <c r="D2" s="122"/>
      <c r="E2" s="122"/>
      <c r="F2" s="47">
        <v>48</v>
      </c>
      <c r="G2" s="47"/>
      <c r="H2" s="121" t="s">
        <v>60</v>
      </c>
      <c r="I2" s="121"/>
      <c r="J2" s="121"/>
      <c r="K2" s="74"/>
      <c r="L2" s="116" t="s">
        <v>101</v>
      </c>
      <c r="M2" s="117"/>
      <c r="N2" s="117"/>
      <c r="O2" s="118"/>
      <c r="P2" s="110" t="s">
        <v>61</v>
      </c>
      <c r="Q2" s="111"/>
      <c r="R2" s="112"/>
      <c r="S2" s="110" t="s">
        <v>96</v>
      </c>
      <c r="T2" s="111"/>
      <c r="U2" s="112"/>
    </row>
    <row r="3" spans="1:23" ht="20.45" customHeight="1" x14ac:dyDescent="0.25">
      <c r="A3" s="109"/>
      <c r="B3" s="109"/>
      <c r="C3" s="45" t="s">
        <v>43</v>
      </c>
      <c r="D3" s="46" t="s">
        <v>0</v>
      </c>
      <c r="E3" s="61" t="s">
        <v>44</v>
      </c>
      <c r="F3" s="75"/>
      <c r="G3" s="75"/>
      <c r="H3" s="45" t="s">
        <v>43</v>
      </c>
      <c r="I3" s="46" t="s">
        <v>0</v>
      </c>
      <c r="J3" s="46" t="s">
        <v>44</v>
      </c>
      <c r="K3" s="46"/>
      <c r="L3" s="45" t="s">
        <v>43</v>
      </c>
      <c r="M3" s="46" t="s">
        <v>0</v>
      </c>
      <c r="N3" s="61" t="s">
        <v>44</v>
      </c>
      <c r="O3" s="61" t="s">
        <v>65</v>
      </c>
      <c r="P3" s="47" t="s">
        <v>0</v>
      </c>
      <c r="Q3" s="47" t="s">
        <v>44</v>
      </c>
      <c r="R3" s="61" t="s">
        <v>44</v>
      </c>
      <c r="S3" s="36"/>
      <c r="T3" s="36"/>
      <c r="U3" s="36"/>
    </row>
    <row r="4" spans="1:23" x14ac:dyDescent="0.25">
      <c r="A4" s="48">
        <v>1</v>
      </c>
      <c r="B4" s="49" t="s">
        <v>45</v>
      </c>
      <c r="C4" s="84">
        <v>10</v>
      </c>
      <c r="D4" s="48">
        <v>5315</v>
      </c>
      <c r="E4" s="85">
        <f t="shared" ref="E4:E14" si="0">D4*C4</f>
        <v>53150</v>
      </c>
      <c r="F4" s="85" t="s">
        <v>69</v>
      </c>
      <c r="G4" s="85" t="s">
        <v>70</v>
      </c>
      <c r="H4" s="84">
        <v>4</v>
      </c>
      <c r="I4" s="48">
        <v>7340</v>
      </c>
      <c r="J4" s="86">
        <f>I4*H4</f>
        <v>29360</v>
      </c>
      <c r="K4" s="86" t="s">
        <v>71</v>
      </c>
      <c r="L4" s="84">
        <v>10</v>
      </c>
      <c r="M4" s="48">
        <v>2890</v>
      </c>
      <c r="N4" s="85">
        <f>M4*L4</f>
        <v>28900</v>
      </c>
      <c r="O4" s="85" t="s">
        <v>72</v>
      </c>
      <c r="P4" s="48">
        <v>10</v>
      </c>
      <c r="Q4" s="87">
        <v>1335</v>
      </c>
      <c r="R4" s="87">
        <f>P4*Q4</f>
        <v>13350</v>
      </c>
      <c r="S4" s="67"/>
      <c r="T4" s="36"/>
      <c r="U4" s="36"/>
      <c r="V4" s="66"/>
    </row>
    <row r="5" spans="1:23" x14ac:dyDescent="0.25">
      <c r="A5" s="48">
        <v>2</v>
      </c>
      <c r="B5" s="49" t="s">
        <v>46</v>
      </c>
      <c r="C5" s="84">
        <v>10</v>
      </c>
      <c r="D5" s="48">
        <v>5315</v>
      </c>
      <c r="E5" s="85">
        <f t="shared" si="0"/>
        <v>53150</v>
      </c>
      <c r="F5" s="87" t="s">
        <v>77</v>
      </c>
      <c r="G5" s="87" t="s">
        <v>70</v>
      </c>
      <c r="H5" s="84">
        <v>3</v>
      </c>
      <c r="I5" s="48">
        <v>7340</v>
      </c>
      <c r="J5" s="86">
        <f t="shared" ref="J5:J15" si="1">I5*H5</f>
        <v>22020</v>
      </c>
      <c r="K5" s="86" t="s">
        <v>78</v>
      </c>
      <c r="L5" s="84">
        <v>3</v>
      </c>
      <c r="M5" s="48">
        <v>2890</v>
      </c>
      <c r="N5" s="85">
        <f t="shared" ref="N5:N15" si="2">M5*L5</f>
        <v>8670</v>
      </c>
      <c r="O5" s="85" t="s">
        <v>64</v>
      </c>
      <c r="P5" s="48">
        <v>10</v>
      </c>
      <c r="Q5" s="87">
        <v>1335</v>
      </c>
      <c r="R5" s="87">
        <f t="shared" ref="R5:R15" si="3">P5*Q5</f>
        <v>13350</v>
      </c>
      <c r="S5" s="36"/>
      <c r="T5" s="36"/>
      <c r="U5" s="36"/>
      <c r="V5" s="66"/>
    </row>
    <row r="6" spans="1:23" x14ac:dyDescent="0.25">
      <c r="A6" s="48">
        <v>3</v>
      </c>
      <c r="B6" s="49" t="s">
        <v>47</v>
      </c>
      <c r="C6" s="84">
        <v>12</v>
      </c>
      <c r="D6" s="48">
        <v>5315</v>
      </c>
      <c r="E6" s="85">
        <f t="shared" si="0"/>
        <v>63780</v>
      </c>
      <c r="F6" s="88">
        <v>52</v>
      </c>
      <c r="G6" s="85" t="s">
        <v>75</v>
      </c>
      <c r="H6" s="84">
        <v>8</v>
      </c>
      <c r="I6" s="48">
        <v>7340</v>
      </c>
      <c r="J6" s="86">
        <f t="shared" si="1"/>
        <v>58720</v>
      </c>
      <c r="K6" s="89" t="s">
        <v>76</v>
      </c>
      <c r="L6" s="84"/>
      <c r="M6" s="48"/>
      <c r="N6" s="85">
        <f t="shared" si="2"/>
        <v>0</v>
      </c>
      <c r="O6" s="85"/>
      <c r="P6" s="48">
        <v>12</v>
      </c>
      <c r="Q6" s="87">
        <v>1335</v>
      </c>
      <c r="R6" s="87">
        <f t="shared" si="3"/>
        <v>16020</v>
      </c>
      <c r="S6" s="36"/>
      <c r="T6" s="36"/>
      <c r="U6" s="36"/>
    </row>
    <row r="7" spans="1:23" x14ac:dyDescent="0.25">
      <c r="A7" s="48">
        <v>4</v>
      </c>
      <c r="B7" s="49" t="s">
        <v>48</v>
      </c>
      <c r="C7" s="84">
        <v>8</v>
      </c>
      <c r="D7" s="48">
        <v>5315</v>
      </c>
      <c r="E7" s="85">
        <f t="shared" si="0"/>
        <v>42520</v>
      </c>
      <c r="F7" s="85" t="s">
        <v>66</v>
      </c>
      <c r="G7" s="85" t="s">
        <v>67</v>
      </c>
      <c r="H7" s="84">
        <v>4</v>
      </c>
      <c r="I7" s="48">
        <v>7340</v>
      </c>
      <c r="J7" s="86">
        <f t="shared" si="1"/>
        <v>29360</v>
      </c>
      <c r="K7" s="86" t="s">
        <v>68</v>
      </c>
      <c r="L7" s="84"/>
      <c r="M7" s="48"/>
      <c r="N7" s="85">
        <f t="shared" si="2"/>
        <v>0</v>
      </c>
      <c r="O7" s="85"/>
      <c r="P7" s="48">
        <v>10</v>
      </c>
      <c r="Q7" s="87">
        <v>1335</v>
      </c>
      <c r="R7" s="87">
        <f t="shared" si="3"/>
        <v>13350</v>
      </c>
      <c r="S7" s="36"/>
      <c r="T7" s="36"/>
      <c r="U7" s="36"/>
    </row>
    <row r="8" spans="1:23" x14ac:dyDescent="0.25">
      <c r="A8" s="48">
        <v>5</v>
      </c>
      <c r="B8" s="49" t="s">
        <v>49</v>
      </c>
      <c r="C8" s="84">
        <v>8</v>
      </c>
      <c r="D8" s="48">
        <v>5315</v>
      </c>
      <c r="E8" s="85">
        <f t="shared" si="0"/>
        <v>42520</v>
      </c>
      <c r="F8" s="85" t="s">
        <v>83</v>
      </c>
      <c r="G8" s="85"/>
      <c r="H8" s="84">
        <v>8</v>
      </c>
      <c r="I8" s="48">
        <v>7340</v>
      </c>
      <c r="J8" s="86">
        <f t="shared" si="1"/>
        <v>58720</v>
      </c>
      <c r="K8" s="86" t="s">
        <v>82</v>
      </c>
      <c r="L8" s="84"/>
      <c r="M8" s="48"/>
      <c r="N8" s="85">
        <f t="shared" si="2"/>
        <v>0</v>
      </c>
      <c r="O8" s="85"/>
      <c r="P8" s="48">
        <v>8</v>
      </c>
      <c r="Q8" s="87">
        <v>1335</v>
      </c>
      <c r="R8" s="87">
        <f t="shared" si="3"/>
        <v>10680</v>
      </c>
      <c r="S8" s="36"/>
      <c r="T8" s="36"/>
      <c r="U8" s="36"/>
    </row>
    <row r="9" spans="1:23" x14ac:dyDescent="0.25">
      <c r="A9" s="48">
        <v>6</v>
      </c>
      <c r="B9" s="49" t="s">
        <v>50</v>
      </c>
      <c r="C9" s="84">
        <v>10</v>
      </c>
      <c r="D9" s="48">
        <v>5315</v>
      </c>
      <c r="E9" s="85">
        <f t="shared" si="0"/>
        <v>53150</v>
      </c>
      <c r="F9" s="85" t="s">
        <v>80</v>
      </c>
      <c r="G9" s="85"/>
      <c r="H9" s="84">
        <v>3</v>
      </c>
      <c r="I9" s="48">
        <v>7340</v>
      </c>
      <c r="J9" s="86">
        <f t="shared" si="1"/>
        <v>22020</v>
      </c>
      <c r="K9" s="86" t="s">
        <v>80</v>
      </c>
      <c r="L9" s="84"/>
      <c r="M9" s="48"/>
      <c r="N9" s="85">
        <f t="shared" si="2"/>
        <v>0</v>
      </c>
      <c r="O9" s="85"/>
      <c r="P9" s="48">
        <v>10</v>
      </c>
      <c r="Q9" s="87">
        <v>1335</v>
      </c>
      <c r="R9" s="87">
        <f t="shared" si="3"/>
        <v>13350</v>
      </c>
      <c r="S9" s="36"/>
      <c r="T9" s="36"/>
      <c r="U9" s="36"/>
      <c r="W9" s="50"/>
    </row>
    <row r="10" spans="1:23" x14ac:dyDescent="0.25">
      <c r="A10" s="48">
        <v>7</v>
      </c>
      <c r="B10" s="49" t="s">
        <v>51</v>
      </c>
      <c r="C10" s="84">
        <v>7</v>
      </c>
      <c r="D10" s="48">
        <v>5315</v>
      </c>
      <c r="E10" s="85">
        <f t="shared" si="0"/>
        <v>37205</v>
      </c>
      <c r="F10" s="124" t="s">
        <v>79</v>
      </c>
      <c r="G10" s="125"/>
      <c r="H10" s="84">
        <v>7</v>
      </c>
      <c r="I10" s="48">
        <v>7340</v>
      </c>
      <c r="J10" s="86">
        <f t="shared" si="1"/>
        <v>51380</v>
      </c>
      <c r="K10" s="126" t="s">
        <v>79</v>
      </c>
      <c r="L10" s="127"/>
      <c r="M10" s="48"/>
      <c r="N10" s="85">
        <f t="shared" si="2"/>
        <v>0</v>
      </c>
      <c r="O10" s="85"/>
      <c r="P10" s="48">
        <v>12</v>
      </c>
      <c r="Q10" s="87">
        <v>1335</v>
      </c>
      <c r="R10" s="87">
        <f t="shared" si="3"/>
        <v>16020</v>
      </c>
      <c r="S10" s="36"/>
      <c r="T10" s="36"/>
      <c r="U10" s="36"/>
    </row>
    <row r="11" spans="1:23" x14ac:dyDescent="0.25">
      <c r="A11" s="48">
        <v>8</v>
      </c>
      <c r="B11" s="49" t="s">
        <v>52</v>
      </c>
      <c r="C11" s="84">
        <v>28</v>
      </c>
      <c r="D11" s="48">
        <v>5315</v>
      </c>
      <c r="E11" s="85">
        <f t="shared" si="0"/>
        <v>148820</v>
      </c>
      <c r="F11" s="85" t="s">
        <v>73</v>
      </c>
      <c r="G11" s="85"/>
      <c r="H11" s="84">
        <v>10</v>
      </c>
      <c r="I11" s="48">
        <v>7340</v>
      </c>
      <c r="J11" s="86">
        <f t="shared" si="1"/>
        <v>73400</v>
      </c>
      <c r="K11" s="86" t="s">
        <v>74</v>
      </c>
      <c r="L11" s="84"/>
      <c r="M11" s="48"/>
      <c r="N11" s="85">
        <f t="shared" si="2"/>
        <v>0</v>
      </c>
      <c r="O11" s="85"/>
      <c r="P11" s="48">
        <v>28</v>
      </c>
      <c r="Q11" s="87">
        <v>1335</v>
      </c>
      <c r="R11" s="87">
        <f t="shared" si="3"/>
        <v>37380</v>
      </c>
      <c r="S11" s="36"/>
      <c r="T11" s="36"/>
      <c r="U11" s="36"/>
    </row>
    <row r="12" spans="1:23" x14ac:dyDescent="0.25">
      <c r="A12" s="48">
        <v>9</v>
      </c>
      <c r="B12" s="49" t="s">
        <v>53</v>
      </c>
      <c r="C12" s="84">
        <v>10</v>
      </c>
      <c r="D12" s="48">
        <v>5315</v>
      </c>
      <c r="E12" s="85">
        <f t="shared" si="0"/>
        <v>53150</v>
      </c>
      <c r="F12" s="85" t="s">
        <v>85</v>
      </c>
      <c r="G12" s="85"/>
      <c r="H12" s="84">
        <v>5</v>
      </c>
      <c r="I12" s="48">
        <v>7340</v>
      </c>
      <c r="J12" s="86">
        <f t="shared" si="1"/>
        <v>36700</v>
      </c>
      <c r="K12" s="86" t="s">
        <v>84</v>
      </c>
      <c r="L12" s="84"/>
      <c r="M12" s="48"/>
      <c r="N12" s="85">
        <f t="shared" si="2"/>
        <v>0</v>
      </c>
      <c r="O12" s="85"/>
      <c r="P12" s="48">
        <v>10</v>
      </c>
      <c r="Q12" s="87">
        <v>1335</v>
      </c>
      <c r="R12" s="87">
        <f t="shared" si="3"/>
        <v>13350</v>
      </c>
      <c r="S12" s="36"/>
      <c r="T12" s="36"/>
      <c r="U12" s="36"/>
    </row>
    <row r="13" spans="1:23" x14ac:dyDescent="0.25">
      <c r="A13" s="48">
        <v>10</v>
      </c>
      <c r="B13" s="49" t="s">
        <v>54</v>
      </c>
      <c r="C13" s="84">
        <v>2</v>
      </c>
      <c r="D13" s="48">
        <v>5315</v>
      </c>
      <c r="E13" s="85">
        <f t="shared" si="0"/>
        <v>10630</v>
      </c>
      <c r="F13" s="85" t="s">
        <v>86</v>
      </c>
      <c r="G13" s="85"/>
      <c r="H13" s="84">
        <v>2</v>
      </c>
      <c r="I13" s="48">
        <v>7340</v>
      </c>
      <c r="J13" s="86">
        <f t="shared" si="1"/>
        <v>14680</v>
      </c>
      <c r="K13" s="85" t="s">
        <v>87</v>
      </c>
      <c r="L13" s="84"/>
      <c r="M13" s="48"/>
      <c r="N13" s="85">
        <f t="shared" si="2"/>
        <v>0</v>
      </c>
      <c r="O13" s="85"/>
      <c r="P13" s="48">
        <v>3</v>
      </c>
      <c r="Q13" s="87">
        <v>1335</v>
      </c>
      <c r="R13" s="87">
        <f t="shared" si="3"/>
        <v>4005</v>
      </c>
      <c r="S13" s="36"/>
      <c r="T13" s="36"/>
      <c r="U13" s="36"/>
      <c r="V13" s="52"/>
    </row>
    <row r="14" spans="1:23" x14ac:dyDescent="0.25">
      <c r="A14" s="48">
        <v>11</v>
      </c>
      <c r="B14" s="49" t="s">
        <v>55</v>
      </c>
      <c r="C14" s="84">
        <v>13</v>
      </c>
      <c r="D14" s="48">
        <v>5315</v>
      </c>
      <c r="E14" s="85">
        <f t="shared" si="0"/>
        <v>69095</v>
      </c>
      <c r="F14" s="85" t="s">
        <v>81</v>
      </c>
      <c r="G14" s="85"/>
      <c r="H14" s="84">
        <v>8</v>
      </c>
      <c r="I14" s="48">
        <v>7340</v>
      </c>
      <c r="J14" s="86">
        <f t="shared" si="1"/>
        <v>58720</v>
      </c>
      <c r="K14" s="85" t="s">
        <v>88</v>
      </c>
      <c r="L14" s="84"/>
      <c r="M14" s="48"/>
      <c r="N14" s="85">
        <f t="shared" si="2"/>
        <v>0</v>
      </c>
      <c r="O14" s="85"/>
      <c r="P14" s="48">
        <v>13</v>
      </c>
      <c r="Q14" s="87">
        <v>1335</v>
      </c>
      <c r="R14" s="87">
        <f t="shared" si="3"/>
        <v>17355</v>
      </c>
      <c r="S14" s="90"/>
      <c r="T14" s="36"/>
      <c r="U14" s="36"/>
    </row>
    <row r="15" spans="1:23" x14ac:dyDescent="0.25">
      <c r="A15" s="48">
        <v>12</v>
      </c>
      <c r="B15" s="49" t="s">
        <v>56</v>
      </c>
      <c r="C15" s="87"/>
      <c r="D15" s="87"/>
      <c r="E15" s="87"/>
      <c r="F15" s="87"/>
      <c r="G15" s="87"/>
      <c r="H15" s="84">
        <v>2</v>
      </c>
      <c r="I15" s="48">
        <v>7340</v>
      </c>
      <c r="J15" s="86">
        <f t="shared" si="1"/>
        <v>14680</v>
      </c>
      <c r="K15" s="86" t="s">
        <v>89</v>
      </c>
      <c r="L15" s="84"/>
      <c r="M15" s="48"/>
      <c r="N15" s="85">
        <f t="shared" si="2"/>
        <v>0</v>
      </c>
      <c r="O15" s="85"/>
      <c r="P15" s="48">
        <v>5</v>
      </c>
      <c r="Q15" s="87">
        <v>1335</v>
      </c>
      <c r="R15" s="87">
        <f t="shared" si="3"/>
        <v>6675</v>
      </c>
      <c r="S15" s="36"/>
      <c r="T15" s="36"/>
      <c r="U15" s="36"/>
    </row>
    <row r="16" spans="1:23" x14ac:dyDescent="0.25">
      <c r="A16" s="53"/>
      <c r="B16" s="53" t="s">
        <v>41</v>
      </c>
      <c r="C16" s="55">
        <f>SUM(C4:C15)</f>
        <v>118</v>
      </c>
      <c r="D16" s="54"/>
      <c r="E16" s="55">
        <f>SUM(E4:E15)</f>
        <v>627170</v>
      </c>
      <c r="F16" s="62"/>
      <c r="G16" s="62"/>
      <c r="H16" s="55">
        <f>SUM(H4:H15)</f>
        <v>64</v>
      </c>
      <c r="I16" s="54"/>
      <c r="J16" s="55">
        <f>SUM(J4:J15)</f>
        <v>469760</v>
      </c>
      <c r="K16" s="55"/>
      <c r="L16" s="55">
        <f>SUM(L4:L15)</f>
        <v>13</v>
      </c>
      <c r="M16" s="54"/>
      <c r="N16" s="55">
        <f>SUM(N4:N15)</f>
        <v>37570</v>
      </c>
      <c r="O16" s="71"/>
      <c r="P16" s="55">
        <f>SUM(P4:P15)</f>
        <v>131</v>
      </c>
      <c r="Q16" s="59"/>
      <c r="R16" s="55">
        <f>SUM(R4:R15)</f>
        <v>174885</v>
      </c>
      <c r="S16" s="55">
        <f>SUM(S4:S15)</f>
        <v>0</v>
      </c>
      <c r="T16" s="96"/>
      <c r="U16" s="55">
        <f>SUM(U4:U15)</f>
        <v>0</v>
      </c>
    </row>
    <row r="17" spans="1:22" x14ac:dyDescent="0.25">
      <c r="M17" s="56">
        <v>2890</v>
      </c>
      <c r="Q17" s="56"/>
      <c r="U17" s="56"/>
    </row>
    <row r="18" spans="1:22" ht="60.6" customHeight="1" x14ac:dyDescent="0.25">
      <c r="A18" s="130"/>
      <c r="B18" s="109" t="s">
        <v>40</v>
      </c>
      <c r="C18" s="110" t="s">
        <v>18</v>
      </c>
      <c r="D18" s="111"/>
      <c r="E18" s="112"/>
      <c r="F18" s="72"/>
      <c r="G18" s="72"/>
      <c r="H18" s="110" t="s">
        <v>62</v>
      </c>
      <c r="I18" s="111"/>
      <c r="J18" s="112"/>
      <c r="K18" s="73"/>
      <c r="L18" s="122" t="s">
        <v>42</v>
      </c>
      <c r="M18" s="122"/>
      <c r="N18" s="122"/>
      <c r="O18" s="61"/>
      <c r="P18" s="113" t="s">
        <v>22</v>
      </c>
      <c r="Q18" s="114"/>
      <c r="R18" s="115"/>
      <c r="S18" s="116"/>
      <c r="T18" s="117"/>
      <c r="U18" s="118"/>
    </row>
    <row r="19" spans="1:22" ht="25.9" customHeight="1" x14ac:dyDescent="0.25">
      <c r="A19" s="131"/>
      <c r="B19" s="109"/>
      <c r="C19" s="45" t="s">
        <v>43</v>
      </c>
      <c r="D19" s="46" t="s">
        <v>0</v>
      </c>
      <c r="E19" s="46" t="s">
        <v>44</v>
      </c>
      <c r="F19" s="46"/>
      <c r="G19" s="46"/>
      <c r="H19" s="45" t="s">
        <v>43</v>
      </c>
      <c r="I19" s="46" t="s">
        <v>0</v>
      </c>
      <c r="J19" s="46" t="s">
        <v>44</v>
      </c>
      <c r="K19" s="46"/>
      <c r="L19" s="45" t="s">
        <v>43</v>
      </c>
      <c r="M19" s="46" t="s">
        <v>0</v>
      </c>
      <c r="N19" s="46" t="s">
        <v>44</v>
      </c>
      <c r="O19" s="46"/>
      <c r="P19" s="45" t="s">
        <v>43</v>
      </c>
      <c r="Q19" s="47" t="s">
        <v>0</v>
      </c>
      <c r="R19" s="47" t="s">
        <v>44</v>
      </c>
      <c r="S19" s="45"/>
      <c r="T19" s="46"/>
      <c r="U19" s="47" t="s">
        <v>44</v>
      </c>
    </row>
    <row r="20" spans="1:22" x14ac:dyDescent="0.25">
      <c r="A20" s="50">
        <v>1</v>
      </c>
      <c r="B20" s="57" t="s">
        <v>45</v>
      </c>
      <c r="C20" s="84">
        <v>10</v>
      </c>
      <c r="D20" s="48">
        <v>1735</v>
      </c>
      <c r="E20" s="86">
        <f>C20*D20</f>
        <v>17350</v>
      </c>
      <c r="F20" s="86"/>
      <c r="G20" s="86"/>
      <c r="H20" s="84">
        <v>4</v>
      </c>
      <c r="I20" s="48">
        <v>345</v>
      </c>
      <c r="J20" s="84">
        <f>I20*H20</f>
        <v>1380</v>
      </c>
      <c r="K20" s="84"/>
      <c r="L20" s="84">
        <v>20</v>
      </c>
      <c r="M20" s="57">
        <v>180</v>
      </c>
      <c r="N20" s="93">
        <f>L20*M20</f>
        <v>3600</v>
      </c>
      <c r="O20" s="93"/>
      <c r="P20" s="48">
        <v>4</v>
      </c>
      <c r="Q20" s="50">
        <v>3585</v>
      </c>
      <c r="R20" s="51">
        <f>P20*Q20</f>
        <v>14340</v>
      </c>
      <c r="S20" s="65"/>
      <c r="T20" s="77"/>
      <c r="U20" s="95">
        <f>R20+N20+J20+E20+U4+R4+N4+J4+E4</f>
        <v>161430</v>
      </c>
    </row>
    <row r="21" spans="1:22" x14ac:dyDescent="0.25">
      <c r="A21" s="50">
        <v>2</v>
      </c>
      <c r="B21" s="57" t="s">
        <v>46</v>
      </c>
      <c r="C21" s="84">
        <v>10</v>
      </c>
      <c r="D21" s="48">
        <v>1735</v>
      </c>
      <c r="E21" s="86">
        <f t="shared" ref="E21:E31" si="4">C21*D21</f>
        <v>17350</v>
      </c>
      <c r="F21" s="86"/>
      <c r="G21" s="86"/>
      <c r="H21" s="84">
        <v>10</v>
      </c>
      <c r="I21" s="48">
        <v>345</v>
      </c>
      <c r="J21" s="84">
        <f t="shared" ref="J21:J31" si="5">I21*H21</f>
        <v>3450</v>
      </c>
      <c r="K21" s="84"/>
      <c r="L21" s="84">
        <v>20</v>
      </c>
      <c r="M21" s="57">
        <v>180</v>
      </c>
      <c r="N21" s="93">
        <f t="shared" ref="N21:N31" si="6">L21*M21</f>
        <v>3600</v>
      </c>
      <c r="O21" s="93"/>
      <c r="P21" s="48">
        <v>10</v>
      </c>
      <c r="Q21" s="50">
        <v>3585</v>
      </c>
      <c r="R21" s="51">
        <f t="shared" ref="R21:R31" si="7">P21*Q21</f>
        <v>35850</v>
      </c>
      <c r="S21" s="50"/>
      <c r="T21" s="77"/>
      <c r="U21" s="95">
        <f t="shared" ref="U21:U31" si="8">R21+N21+J21+E21+U5+R5+N5+J5+E5</f>
        <v>157440</v>
      </c>
    </row>
    <row r="22" spans="1:22" x14ac:dyDescent="0.25">
      <c r="A22" s="50">
        <v>3</v>
      </c>
      <c r="B22" s="57" t="s">
        <v>47</v>
      </c>
      <c r="C22" s="84">
        <v>12</v>
      </c>
      <c r="D22" s="48">
        <v>1735</v>
      </c>
      <c r="E22" s="86">
        <f t="shared" si="4"/>
        <v>20820</v>
      </c>
      <c r="F22" s="86"/>
      <c r="G22" s="86"/>
      <c r="H22" s="84">
        <v>24</v>
      </c>
      <c r="I22" s="48">
        <v>345</v>
      </c>
      <c r="J22" s="84">
        <f t="shared" si="5"/>
        <v>8280</v>
      </c>
      <c r="K22" s="84"/>
      <c r="L22" s="84">
        <v>30</v>
      </c>
      <c r="M22" s="57">
        <v>180</v>
      </c>
      <c r="N22" s="93">
        <f t="shared" si="6"/>
        <v>5400</v>
      </c>
      <c r="O22" s="93"/>
      <c r="P22" s="48">
        <v>12</v>
      </c>
      <c r="Q22" s="50">
        <v>3585</v>
      </c>
      <c r="R22" s="51">
        <f t="shared" si="7"/>
        <v>43020</v>
      </c>
      <c r="S22" s="50"/>
      <c r="T22" s="77"/>
      <c r="U22" s="95">
        <f t="shared" si="8"/>
        <v>216040</v>
      </c>
      <c r="V22" s="52"/>
    </row>
    <row r="23" spans="1:22" x14ac:dyDescent="0.25">
      <c r="A23" s="50">
        <v>4</v>
      </c>
      <c r="B23" s="57" t="s">
        <v>48</v>
      </c>
      <c r="C23" s="84">
        <v>10</v>
      </c>
      <c r="D23" s="48">
        <v>1735</v>
      </c>
      <c r="E23" s="86">
        <f t="shared" si="4"/>
        <v>17350</v>
      </c>
      <c r="F23" s="86"/>
      <c r="G23" s="86"/>
      <c r="H23" s="84">
        <v>10</v>
      </c>
      <c r="I23" s="48">
        <v>345</v>
      </c>
      <c r="J23" s="84">
        <f t="shared" si="5"/>
        <v>3450</v>
      </c>
      <c r="K23" s="84"/>
      <c r="L23" s="84">
        <v>20</v>
      </c>
      <c r="M23" s="57">
        <v>180</v>
      </c>
      <c r="N23" s="93">
        <f t="shared" si="6"/>
        <v>3600</v>
      </c>
      <c r="O23" s="93"/>
      <c r="P23" s="48">
        <v>10</v>
      </c>
      <c r="Q23" s="50">
        <v>3585</v>
      </c>
      <c r="R23" s="51">
        <f t="shared" si="7"/>
        <v>35850</v>
      </c>
      <c r="S23" s="50"/>
      <c r="T23" s="77"/>
      <c r="U23" s="95">
        <f t="shared" si="8"/>
        <v>145480</v>
      </c>
    </row>
    <row r="24" spans="1:22" x14ac:dyDescent="0.25">
      <c r="A24" s="50">
        <v>5</v>
      </c>
      <c r="B24" s="57" t="s">
        <v>49</v>
      </c>
      <c r="C24" s="84">
        <v>5</v>
      </c>
      <c r="D24" s="48">
        <v>1735</v>
      </c>
      <c r="E24" s="86">
        <f t="shared" si="4"/>
        <v>8675</v>
      </c>
      <c r="F24" s="86"/>
      <c r="G24" s="86"/>
      <c r="H24" s="84">
        <v>10</v>
      </c>
      <c r="I24" s="48">
        <v>345</v>
      </c>
      <c r="J24" s="84">
        <f t="shared" si="5"/>
        <v>3450</v>
      </c>
      <c r="K24" s="84"/>
      <c r="L24" s="84">
        <v>30</v>
      </c>
      <c r="M24" s="57">
        <v>180</v>
      </c>
      <c r="N24" s="93">
        <f t="shared" si="6"/>
        <v>5400</v>
      </c>
      <c r="O24" s="93"/>
      <c r="P24" s="48">
        <v>8</v>
      </c>
      <c r="Q24" s="50">
        <v>3585</v>
      </c>
      <c r="R24" s="51">
        <f t="shared" si="7"/>
        <v>28680</v>
      </c>
      <c r="S24" s="50"/>
      <c r="T24" s="77"/>
      <c r="U24" s="95">
        <f t="shared" si="8"/>
        <v>158125</v>
      </c>
    </row>
    <row r="25" spans="1:22" x14ac:dyDescent="0.25">
      <c r="A25" s="50">
        <v>6</v>
      </c>
      <c r="B25" s="57" t="s">
        <v>50</v>
      </c>
      <c r="C25" s="84">
        <v>10</v>
      </c>
      <c r="D25" s="48">
        <v>1735</v>
      </c>
      <c r="E25" s="86">
        <f t="shared" si="4"/>
        <v>17350</v>
      </c>
      <c r="F25" s="86"/>
      <c r="G25" s="86"/>
      <c r="H25" s="84">
        <v>10</v>
      </c>
      <c r="I25" s="48">
        <v>345</v>
      </c>
      <c r="J25" s="84">
        <f t="shared" si="5"/>
        <v>3450</v>
      </c>
      <c r="K25" s="84"/>
      <c r="L25" s="84">
        <v>50</v>
      </c>
      <c r="M25" s="57">
        <v>180</v>
      </c>
      <c r="N25" s="93">
        <f t="shared" si="6"/>
        <v>9000</v>
      </c>
      <c r="O25" s="93"/>
      <c r="P25" s="48">
        <v>5</v>
      </c>
      <c r="Q25" s="50">
        <v>3585</v>
      </c>
      <c r="R25" s="51">
        <f t="shared" si="7"/>
        <v>17925</v>
      </c>
      <c r="S25" s="50"/>
      <c r="T25" s="77"/>
      <c r="U25" s="95">
        <f t="shared" si="8"/>
        <v>136245</v>
      </c>
    </row>
    <row r="26" spans="1:22" x14ac:dyDescent="0.25">
      <c r="A26" s="50">
        <v>7</v>
      </c>
      <c r="B26" s="57" t="s">
        <v>51</v>
      </c>
      <c r="C26" s="84">
        <v>7</v>
      </c>
      <c r="D26" s="48">
        <v>1735</v>
      </c>
      <c r="E26" s="86">
        <f t="shared" si="4"/>
        <v>12145</v>
      </c>
      <c r="F26" s="86"/>
      <c r="G26" s="86"/>
      <c r="H26" s="84">
        <v>12</v>
      </c>
      <c r="I26" s="48">
        <v>345</v>
      </c>
      <c r="J26" s="84">
        <f t="shared" si="5"/>
        <v>4140</v>
      </c>
      <c r="K26" s="84"/>
      <c r="L26" s="84">
        <v>20</v>
      </c>
      <c r="M26" s="57">
        <v>180</v>
      </c>
      <c r="N26" s="93">
        <f t="shared" si="6"/>
        <v>3600</v>
      </c>
      <c r="O26" s="93"/>
      <c r="P26" s="48">
        <v>7</v>
      </c>
      <c r="Q26" s="50">
        <v>3585</v>
      </c>
      <c r="R26" s="51">
        <f t="shared" si="7"/>
        <v>25095</v>
      </c>
      <c r="S26" s="50"/>
      <c r="T26" s="77"/>
      <c r="U26" s="95">
        <f t="shared" si="8"/>
        <v>149585</v>
      </c>
    </row>
    <row r="27" spans="1:22" x14ac:dyDescent="0.25">
      <c r="A27" s="50">
        <v>8</v>
      </c>
      <c r="B27" s="57" t="s">
        <v>52</v>
      </c>
      <c r="C27" s="84">
        <v>20</v>
      </c>
      <c r="D27" s="48">
        <v>1735</v>
      </c>
      <c r="E27" s="86">
        <f t="shared" si="4"/>
        <v>34700</v>
      </c>
      <c r="F27" s="86"/>
      <c r="G27" s="86"/>
      <c r="H27" s="84">
        <v>28</v>
      </c>
      <c r="I27" s="48">
        <v>345</v>
      </c>
      <c r="J27" s="84">
        <f t="shared" si="5"/>
        <v>9660</v>
      </c>
      <c r="K27" s="84"/>
      <c r="L27" s="84">
        <v>40</v>
      </c>
      <c r="M27" s="57">
        <v>180</v>
      </c>
      <c r="N27" s="93">
        <f t="shared" si="6"/>
        <v>7200</v>
      </c>
      <c r="O27" s="93"/>
      <c r="P27" s="48">
        <v>20</v>
      </c>
      <c r="Q27" s="50">
        <v>3585</v>
      </c>
      <c r="R27" s="51">
        <f t="shared" si="7"/>
        <v>71700</v>
      </c>
      <c r="S27" s="50"/>
      <c r="T27" s="77"/>
      <c r="U27" s="95">
        <f t="shared" si="8"/>
        <v>382860</v>
      </c>
    </row>
    <row r="28" spans="1:22" x14ac:dyDescent="0.25">
      <c r="A28" s="50">
        <v>9</v>
      </c>
      <c r="B28" s="57" t="s">
        <v>53</v>
      </c>
      <c r="C28" s="84">
        <v>10</v>
      </c>
      <c r="D28" s="48">
        <v>1735</v>
      </c>
      <c r="E28" s="86">
        <f t="shared" si="4"/>
        <v>17350</v>
      </c>
      <c r="F28" s="86"/>
      <c r="G28" s="86"/>
      <c r="H28" s="84">
        <v>10</v>
      </c>
      <c r="I28" s="48">
        <v>345</v>
      </c>
      <c r="J28" s="84">
        <f t="shared" si="5"/>
        <v>3450</v>
      </c>
      <c r="K28" s="84"/>
      <c r="L28" s="84">
        <v>20</v>
      </c>
      <c r="M28" s="57">
        <v>180</v>
      </c>
      <c r="N28" s="93">
        <f t="shared" si="6"/>
        <v>3600</v>
      </c>
      <c r="O28" s="93"/>
      <c r="P28" s="48">
        <v>10</v>
      </c>
      <c r="Q28" s="50">
        <v>3585</v>
      </c>
      <c r="R28" s="51">
        <f t="shared" si="7"/>
        <v>35850</v>
      </c>
      <c r="S28" s="50"/>
      <c r="T28" s="77"/>
      <c r="U28" s="95">
        <f t="shared" si="8"/>
        <v>163450</v>
      </c>
    </row>
    <row r="29" spans="1:22" x14ac:dyDescent="0.25">
      <c r="A29" s="50">
        <v>10</v>
      </c>
      <c r="B29" s="57" t="s">
        <v>54</v>
      </c>
      <c r="C29" s="84">
        <v>3</v>
      </c>
      <c r="D29" s="48">
        <v>1735</v>
      </c>
      <c r="E29" s="86">
        <f t="shared" si="4"/>
        <v>5205</v>
      </c>
      <c r="F29" s="86"/>
      <c r="G29" s="86"/>
      <c r="H29" s="84">
        <v>6</v>
      </c>
      <c r="I29" s="48">
        <v>345</v>
      </c>
      <c r="J29" s="84">
        <f t="shared" si="5"/>
        <v>2070</v>
      </c>
      <c r="K29" s="84"/>
      <c r="L29" s="84">
        <v>10</v>
      </c>
      <c r="M29" s="57">
        <v>180</v>
      </c>
      <c r="N29" s="93">
        <f t="shared" si="6"/>
        <v>1800</v>
      </c>
      <c r="O29" s="93"/>
      <c r="P29" s="48">
        <v>3</v>
      </c>
      <c r="Q29" s="50">
        <v>3585</v>
      </c>
      <c r="R29" s="51">
        <f t="shared" si="7"/>
        <v>10755</v>
      </c>
      <c r="S29" s="50"/>
      <c r="T29" s="77"/>
      <c r="U29" s="95">
        <f t="shared" si="8"/>
        <v>49145</v>
      </c>
    </row>
    <row r="30" spans="1:22" x14ac:dyDescent="0.25">
      <c r="A30" s="50">
        <v>11</v>
      </c>
      <c r="B30" s="57" t="s">
        <v>55</v>
      </c>
      <c r="C30" s="84">
        <v>13</v>
      </c>
      <c r="D30" s="48">
        <v>1735</v>
      </c>
      <c r="E30" s="86">
        <f t="shared" si="4"/>
        <v>22555</v>
      </c>
      <c r="F30" s="86"/>
      <c r="G30" s="86"/>
      <c r="H30" s="84">
        <v>25</v>
      </c>
      <c r="I30" s="48">
        <v>345</v>
      </c>
      <c r="J30" s="84">
        <f t="shared" si="5"/>
        <v>8625</v>
      </c>
      <c r="K30" s="84"/>
      <c r="L30" s="84">
        <v>40</v>
      </c>
      <c r="M30" s="57">
        <v>180</v>
      </c>
      <c r="N30" s="93">
        <f t="shared" si="6"/>
        <v>7200</v>
      </c>
      <c r="O30" s="93"/>
      <c r="P30" s="48">
        <v>15</v>
      </c>
      <c r="Q30" s="50">
        <v>3585</v>
      </c>
      <c r="R30" s="51">
        <f t="shared" si="7"/>
        <v>53775</v>
      </c>
      <c r="S30" s="50"/>
      <c r="T30" s="77"/>
      <c r="U30" s="95">
        <f t="shared" si="8"/>
        <v>237325</v>
      </c>
    </row>
    <row r="31" spans="1:22" x14ac:dyDescent="0.25">
      <c r="A31" s="50">
        <v>12</v>
      </c>
      <c r="B31" s="58" t="s">
        <v>56</v>
      </c>
      <c r="C31" s="94">
        <v>5</v>
      </c>
      <c r="D31" s="48">
        <v>1735</v>
      </c>
      <c r="E31" s="86">
        <f t="shared" si="4"/>
        <v>8675</v>
      </c>
      <c r="F31" s="86"/>
      <c r="G31" s="86"/>
      <c r="H31" s="84">
        <v>7</v>
      </c>
      <c r="I31" s="48">
        <v>345</v>
      </c>
      <c r="J31" s="84">
        <f t="shared" si="5"/>
        <v>2415</v>
      </c>
      <c r="K31" s="84"/>
      <c r="L31" s="84">
        <v>30</v>
      </c>
      <c r="M31" s="57">
        <v>180</v>
      </c>
      <c r="N31" s="93">
        <f t="shared" si="6"/>
        <v>5400</v>
      </c>
      <c r="O31" s="93"/>
      <c r="P31" s="48">
        <v>5</v>
      </c>
      <c r="Q31" s="50">
        <v>3585</v>
      </c>
      <c r="R31" s="51">
        <f t="shared" si="7"/>
        <v>17925</v>
      </c>
      <c r="S31" s="50"/>
      <c r="T31" s="77"/>
      <c r="U31" s="95">
        <f t="shared" si="8"/>
        <v>55770</v>
      </c>
    </row>
    <row r="32" spans="1:22" ht="18" customHeight="1" x14ac:dyDescent="0.25">
      <c r="A32" s="59"/>
      <c r="B32" s="60" t="s">
        <v>41</v>
      </c>
      <c r="C32" s="91">
        <f>SUM(C20:C31)</f>
        <v>115</v>
      </c>
      <c r="D32" s="54"/>
      <c r="E32" s="91">
        <f>SUM(E20:E31)</f>
        <v>199525</v>
      </c>
      <c r="F32" s="55"/>
      <c r="G32" s="55"/>
      <c r="H32" s="91">
        <f>SUM(H20:H31)</f>
        <v>156</v>
      </c>
      <c r="I32" s="54"/>
      <c r="J32" s="91">
        <f>SUM(J20:J31)</f>
        <v>53820</v>
      </c>
      <c r="K32" s="55"/>
      <c r="L32" s="91">
        <f>SUM(L20:L31)</f>
        <v>330</v>
      </c>
      <c r="M32" s="69"/>
      <c r="N32" s="91">
        <f>SUM(N20:N31)</f>
        <v>59400</v>
      </c>
      <c r="O32" s="68"/>
      <c r="P32" s="91">
        <f>SUM(P20:P31)</f>
        <v>109</v>
      </c>
      <c r="Q32" s="70"/>
      <c r="R32" s="91">
        <f>SUM(R20:R31)</f>
        <v>390765</v>
      </c>
      <c r="S32" s="63"/>
      <c r="T32" s="64"/>
      <c r="U32" s="92">
        <f>SUM(U20:U31)</f>
        <v>2012895</v>
      </c>
    </row>
    <row r="33" spans="2:21" x14ac:dyDescent="0.25">
      <c r="J33" s="56"/>
      <c r="K33" s="56"/>
      <c r="N33" s="56"/>
      <c r="O33" s="56"/>
      <c r="R33" s="129"/>
      <c r="S33" s="129"/>
    </row>
    <row r="34" spans="2:21" x14ac:dyDescent="0.25">
      <c r="U34" s="52"/>
    </row>
    <row r="35" spans="2:21" x14ac:dyDescent="0.25">
      <c r="B35" s="119">
        <f>773075+U32</f>
        <v>2785970</v>
      </c>
      <c r="C35" s="119"/>
    </row>
    <row r="36" spans="2:21" x14ac:dyDescent="0.25">
      <c r="E36" s="128"/>
      <c r="F36" s="128"/>
    </row>
    <row r="37" spans="2:21" x14ac:dyDescent="0.25">
      <c r="B37" s="120">
        <f>E16+J16</f>
        <v>1096930</v>
      </c>
      <c r="C37" s="120"/>
    </row>
    <row r="38" spans="2:21" x14ac:dyDescent="0.25">
      <c r="B38" s="52"/>
    </row>
    <row r="39" spans="2:21" x14ac:dyDescent="0.25">
      <c r="B39">
        <v>1453500</v>
      </c>
    </row>
    <row r="41" spans="2:21" x14ac:dyDescent="0.25">
      <c r="B41" s="52">
        <f>B37-B39</f>
        <v>-356570</v>
      </c>
    </row>
    <row r="43" spans="2:21" ht="130.9" customHeight="1" x14ac:dyDescent="0.25">
      <c r="P43" s="132" t="s">
        <v>102</v>
      </c>
      <c r="Q43" s="132"/>
      <c r="R43" s="132"/>
    </row>
    <row r="44" spans="2:21" ht="34.9" customHeight="1" x14ac:dyDescent="0.25">
      <c r="P44" s="132" t="s">
        <v>103</v>
      </c>
      <c r="Q44" s="132"/>
      <c r="R44" s="132"/>
    </row>
    <row r="45" spans="2:21" ht="114.6" customHeight="1" x14ac:dyDescent="0.25">
      <c r="P45" s="132" t="s">
        <v>104</v>
      </c>
      <c r="Q45" s="132"/>
      <c r="R45" s="132"/>
    </row>
    <row r="46" spans="2:21" ht="91.9" customHeight="1" x14ac:dyDescent="0.25">
      <c r="P46" s="132" t="s">
        <v>105</v>
      </c>
      <c r="Q46" s="132"/>
      <c r="R46" s="132"/>
    </row>
    <row r="47" spans="2:21" ht="46.15" customHeight="1" x14ac:dyDescent="0.25">
      <c r="P47" s="132" t="s">
        <v>106</v>
      </c>
      <c r="Q47" s="132"/>
      <c r="R47" s="132"/>
    </row>
    <row r="48" spans="2:21" ht="34.9" customHeight="1" x14ac:dyDescent="0.25">
      <c r="P48" s="132" t="s">
        <v>107</v>
      </c>
      <c r="Q48" s="132"/>
      <c r="R48" s="132"/>
    </row>
    <row r="49" spans="16:18" ht="160.15" customHeight="1" x14ac:dyDescent="0.25">
      <c r="P49" s="132" t="s">
        <v>108</v>
      </c>
      <c r="Q49" s="132"/>
      <c r="R49" s="132"/>
    </row>
    <row r="50" spans="16:18" ht="148.9" customHeight="1" x14ac:dyDescent="0.25">
      <c r="P50" s="132" t="s">
        <v>109</v>
      </c>
      <c r="Q50" s="132"/>
      <c r="R50" s="132"/>
    </row>
    <row r="51" spans="16:18" ht="126" customHeight="1" x14ac:dyDescent="0.25">
      <c r="P51" s="132" t="s">
        <v>110</v>
      </c>
      <c r="Q51" s="132"/>
      <c r="R51" s="132"/>
    </row>
    <row r="52" spans="16:18" ht="103.15" customHeight="1" x14ac:dyDescent="0.25">
      <c r="P52" s="132" t="s">
        <v>111</v>
      </c>
      <c r="Q52" s="132"/>
      <c r="R52" s="132"/>
    </row>
    <row r="53" spans="16:18" ht="46.15" customHeight="1" x14ac:dyDescent="0.25">
      <c r="P53" s="132" t="s">
        <v>112</v>
      </c>
      <c r="Q53" s="132"/>
      <c r="R53" s="132"/>
    </row>
    <row r="54" spans="16:18" ht="80.45" customHeight="1" x14ac:dyDescent="0.25">
      <c r="P54" s="132" t="s">
        <v>113</v>
      </c>
      <c r="Q54" s="132"/>
      <c r="R54" s="132"/>
    </row>
    <row r="55" spans="16:18" ht="103.15" customHeight="1" x14ac:dyDescent="0.25">
      <c r="P55" s="132" t="s">
        <v>114</v>
      </c>
      <c r="Q55" s="132"/>
      <c r="R55" s="132"/>
    </row>
    <row r="56" spans="16:18" ht="285.60000000000002" customHeight="1" x14ac:dyDescent="0.25">
      <c r="P56" s="132" t="s">
        <v>115</v>
      </c>
      <c r="Q56" s="132"/>
      <c r="R56" s="132"/>
    </row>
    <row r="57" spans="16:18" ht="91.9" customHeight="1" x14ac:dyDescent="0.25">
      <c r="P57" s="132" t="s">
        <v>116</v>
      </c>
      <c r="Q57" s="132"/>
      <c r="R57" s="132"/>
    </row>
    <row r="58" spans="16:18" ht="43.5" x14ac:dyDescent="0.25">
      <c r="P58" s="98" t="s">
        <v>117</v>
      </c>
    </row>
  </sheetData>
  <mergeCells count="36">
    <mergeCell ref="P53:R53"/>
    <mergeCell ref="P54:R54"/>
    <mergeCell ref="P55:R55"/>
    <mergeCell ref="P56:R56"/>
    <mergeCell ref="P57:R57"/>
    <mergeCell ref="P48:R48"/>
    <mergeCell ref="P49:R49"/>
    <mergeCell ref="P50:R50"/>
    <mergeCell ref="P51:R51"/>
    <mergeCell ref="P52:R52"/>
    <mergeCell ref="P43:R43"/>
    <mergeCell ref="P44:R44"/>
    <mergeCell ref="P45:R45"/>
    <mergeCell ref="P46:R46"/>
    <mergeCell ref="P47:R47"/>
    <mergeCell ref="B37:C37"/>
    <mergeCell ref="H2:J2"/>
    <mergeCell ref="L18:N18"/>
    <mergeCell ref="B1:U1"/>
    <mergeCell ref="A2:A3"/>
    <mergeCell ref="B2:B3"/>
    <mergeCell ref="C18:E18"/>
    <mergeCell ref="P2:R2"/>
    <mergeCell ref="S2:U2"/>
    <mergeCell ref="C2:E2"/>
    <mergeCell ref="L2:O2"/>
    <mergeCell ref="F10:G10"/>
    <mergeCell ref="K10:L10"/>
    <mergeCell ref="E36:F36"/>
    <mergeCell ref="R33:S33"/>
    <mergeCell ref="A18:A19"/>
    <mergeCell ref="B18:B19"/>
    <mergeCell ref="H18:J18"/>
    <mergeCell ref="P18:R18"/>
    <mergeCell ref="S18:U18"/>
    <mergeCell ref="B35:C35"/>
  </mergeCells>
  <pageMargins left="0.11811023622047245" right="0.11811023622047245" top="0.15748031496062992" bottom="0.15748031496062992" header="0.31496062992125984" footer="0.31496062992125984"/>
  <pageSetup paperSize="9" scale="9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K24"/>
  <sheetViews>
    <sheetView topLeftCell="A16" zoomScale="80" zoomScaleNormal="80" workbookViewId="0">
      <selection activeCell="F20" sqref="F20"/>
    </sheetView>
  </sheetViews>
  <sheetFormatPr defaultRowHeight="15" x14ac:dyDescent="0.25"/>
  <cols>
    <col min="1" max="1" width="3.7109375" customWidth="1"/>
    <col min="2" max="2" width="4.28515625" customWidth="1"/>
    <col min="3" max="3" width="35.7109375" customWidth="1"/>
    <col min="4" max="4" width="43.140625" customWidth="1"/>
    <col min="5" max="5" width="11.140625" customWidth="1"/>
    <col min="6" max="6" width="11.85546875" customWidth="1"/>
    <col min="7" max="7" width="14.85546875" customWidth="1"/>
    <col min="8" max="8" width="38.140625" customWidth="1"/>
    <col min="9" max="9" width="9.85546875" bestFit="1" customWidth="1"/>
    <col min="11" max="11" width="12.85546875" bestFit="1" customWidth="1"/>
  </cols>
  <sheetData>
    <row r="1" spans="2:11" x14ac:dyDescent="0.25">
      <c r="F1" s="107" t="s">
        <v>16</v>
      </c>
      <c r="G1" s="107"/>
    </row>
    <row r="2" spans="2:11" x14ac:dyDescent="0.25">
      <c r="F2" s="18"/>
      <c r="G2" s="18"/>
    </row>
    <row r="3" spans="2:11" ht="10.9" customHeight="1" x14ac:dyDescent="0.25">
      <c r="F3" s="18"/>
      <c r="G3" s="18"/>
    </row>
    <row r="4" spans="2:11" ht="15.75" x14ac:dyDescent="0.25">
      <c r="C4" s="108" t="s">
        <v>28</v>
      </c>
      <c r="D4" s="108"/>
      <c r="E4" s="108"/>
      <c r="F4" s="108"/>
      <c r="G4" s="108"/>
    </row>
    <row r="5" spans="2:11" x14ac:dyDescent="0.25">
      <c r="C5" s="18"/>
      <c r="D5" s="18"/>
      <c r="E5" s="18"/>
      <c r="F5" s="18"/>
      <c r="G5" s="18"/>
    </row>
    <row r="6" spans="2:11" ht="26.45" customHeight="1" x14ac:dyDescent="0.25">
      <c r="B6" s="10"/>
      <c r="C6" s="12" t="s">
        <v>10</v>
      </c>
      <c r="D6" s="12" t="s">
        <v>91</v>
      </c>
      <c r="E6" s="11" t="s">
        <v>1</v>
      </c>
      <c r="F6" s="11" t="s">
        <v>0</v>
      </c>
      <c r="G6" s="19" t="s">
        <v>2</v>
      </c>
    </row>
    <row r="7" spans="2:11" ht="109.9" customHeight="1" x14ac:dyDescent="0.25">
      <c r="B7" s="8">
        <v>1</v>
      </c>
      <c r="C7" s="7" t="s">
        <v>92</v>
      </c>
      <c r="D7" s="3" t="s">
        <v>93</v>
      </c>
      <c r="E7" s="78">
        <v>118</v>
      </c>
      <c r="F7" s="78">
        <v>5315</v>
      </c>
      <c r="G7" s="78">
        <f>E7*F7</f>
        <v>627170</v>
      </c>
      <c r="K7" s="28" t="e">
        <f>G7+G8+#REF!+G18+G9</f>
        <v>#REF!</v>
      </c>
    </row>
    <row r="8" spans="2:11" ht="229.9" customHeight="1" x14ac:dyDescent="0.25">
      <c r="B8" s="1">
        <v>2</v>
      </c>
      <c r="C8" s="7" t="s">
        <v>17</v>
      </c>
      <c r="D8" s="44" t="s">
        <v>94</v>
      </c>
      <c r="E8" s="79">
        <v>64</v>
      </c>
      <c r="F8" s="80">
        <v>7340</v>
      </c>
      <c r="G8" s="81">
        <f>E8*F8</f>
        <v>469760</v>
      </c>
      <c r="K8" s="26"/>
    </row>
    <row r="9" spans="2:11" ht="50.25" customHeight="1" x14ac:dyDescent="0.25">
      <c r="B9" s="1"/>
      <c r="C9" s="17" t="s">
        <v>24</v>
      </c>
      <c r="D9" s="83" t="s">
        <v>90</v>
      </c>
      <c r="E9" s="79">
        <v>131</v>
      </c>
      <c r="F9" s="79">
        <v>1335</v>
      </c>
      <c r="G9" s="82">
        <f>E9*F9</f>
        <v>174885</v>
      </c>
      <c r="K9" s="26"/>
    </row>
    <row r="10" spans="2:11" ht="204" customHeight="1" x14ac:dyDescent="0.25">
      <c r="B10" s="1"/>
      <c r="C10" s="7" t="s">
        <v>33</v>
      </c>
      <c r="D10" s="7" t="s">
        <v>95</v>
      </c>
      <c r="E10" s="34">
        <v>27</v>
      </c>
      <c r="F10" s="34">
        <v>10630</v>
      </c>
      <c r="G10" s="25">
        <f>E10*F10</f>
        <v>287010</v>
      </c>
      <c r="K10" s="26"/>
    </row>
    <row r="11" spans="2:11" ht="36.75" customHeight="1" x14ac:dyDescent="0.25">
      <c r="B11" s="1"/>
      <c r="C11" s="3" t="s">
        <v>39</v>
      </c>
      <c r="D11" s="3"/>
      <c r="E11" s="9">
        <v>180</v>
      </c>
      <c r="F11" s="30">
        <v>345</v>
      </c>
      <c r="G11" s="20">
        <f t="shared" ref="G11:G12" si="0">E11*F11</f>
        <v>62100</v>
      </c>
      <c r="K11" s="26"/>
    </row>
    <row r="12" spans="2:11" ht="52.5" customHeight="1" x14ac:dyDescent="0.25">
      <c r="B12" s="1"/>
      <c r="C12" s="3" t="s">
        <v>20</v>
      </c>
      <c r="D12" s="3"/>
      <c r="E12" s="9">
        <v>350</v>
      </c>
      <c r="F12" s="30">
        <v>180</v>
      </c>
      <c r="G12" s="20">
        <f t="shared" si="0"/>
        <v>63000</v>
      </c>
      <c r="K12" s="26"/>
    </row>
    <row r="13" spans="2:11" ht="32.450000000000003" customHeight="1" x14ac:dyDescent="0.25">
      <c r="B13" s="1">
        <v>3</v>
      </c>
      <c r="C13" s="3" t="s">
        <v>18</v>
      </c>
      <c r="D13" s="3"/>
      <c r="E13" s="9">
        <v>80</v>
      </c>
      <c r="F13" s="30">
        <v>1735</v>
      </c>
      <c r="G13" s="20">
        <f t="shared" ref="G13" si="1">E13*F13</f>
        <v>138800</v>
      </c>
      <c r="K13" s="27"/>
    </row>
    <row r="14" spans="2:11" ht="36.6" customHeight="1" x14ac:dyDescent="0.25">
      <c r="B14" s="1">
        <v>4</v>
      </c>
      <c r="C14" s="7" t="s">
        <v>22</v>
      </c>
      <c r="D14" s="7"/>
      <c r="E14" s="9">
        <v>100</v>
      </c>
      <c r="F14" s="9">
        <v>3600</v>
      </c>
      <c r="G14" s="20">
        <f>E14*F14</f>
        <v>360000</v>
      </c>
    </row>
    <row r="15" spans="2:11" ht="37.5" customHeight="1" x14ac:dyDescent="0.25">
      <c r="B15" s="1">
        <v>5</v>
      </c>
      <c r="C15" s="7" t="s">
        <v>23</v>
      </c>
      <c r="D15" s="7"/>
      <c r="E15" s="8">
        <v>15</v>
      </c>
      <c r="F15" s="8">
        <v>51400</v>
      </c>
      <c r="G15" s="21">
        <f t="shared" ref="G15" si="2">E15*F15</f>
        <v>771000</v>
      </c>
    </row>
    <row r="16" spans="2:11" ht="252" customHeight="1" x14ac:dyDescent="0.25">
      <c r="B16" s="2">
        <v>6</v>
      </c>
      <c r="C16" s="7" t="s">
        <v>34</v>
      </c>
      <c r="D16" s="39" t="s">
        <v>35</v>
      </c>
      <c r="E16" s="2">
        <v>23</v>
      </c>
      <c r="F16" s="2">
        <v>7225</v>
      </c>
      <c r="G16" s="76">
        <f>SUM(G3:G15)</f>
        <v>2953725</v>
      </c>
      <c r="H16" s="40" t="s">
        <v>97</v>
      </c>
    </row>
    <row r="17" spans="2:8" ht="49.5" customHeight="1" x14ac:dyDescent="0.25">
      <c r="B17" s="36"/>
      <c r="C17" s="7" t="s">
        <v>63</v>
      </c>
      <c r="D17" s="39"/>
      <c r="E17" s="1"/>
      <c r="F17" s="1"/>
      <c r="G17" s="37"/>
      <c r="H17" s="38"/>
    </row>
    <row r="18" spans="2:8" ht="129.6" customHeight="1" x14ac:dyDescent="0.25">
      <c r="B18" s="36"/>
      <c r="C18" s="7" t="s">
        <v>26</v>
      </c>
      <c r="D18" s="7" t="s">
        <v>58</v>
      </c>
      <c r="E18" s="32">
        <v>47</v>
      </c>
      <c r="F18" s="33">
        <v>5900</v>
      </c>
      <c r="G18" s="25">
        <f>E18*F18</f>
        <v>277300</v>
      </c>
      <c r="H18" s="38"/>
    </row>
    <row r="19" spans="2:8" ht="270" x14ac:dyDescent="0.25">
      <c r="D19" s="40" t="s">
        <v>98</v>
      </c>
      <c r="H19" s="38"/>
    </row>
    <row r="20" spans="2:8" ht="90" x14ac:dyDescent="0.25">
      <c r="D20" s="40" t="s">
        <v>99</v>
      </c>
      <c r="H20" s="38"/>
    </row>
    <row r="21" spans="2:8" x14ac:dyDescent="0.25">
      <c r="H21" s="38"/>
    </row>
    <row r="22" spans="2:8" x14ac:dyDescent="0.25">
      <c r="C22" s="97" t="s">
        <v>100</v>
      </c>
      <c r="H22" s="38"/>
    </row>
    <row r="23" spans="2:8" x14ac:dyDescent="0.25">
      <c r="H23" s="38"/>
    </row>
    <row r="24" spans="2:8" x14ac:dyDescent="0.25">
      <c r="H24" s="38"/>
    </row>
  </sheetData>
  <mergeCells count="2">
    <mergeCell ref="F1:G1"/>
    <mergeCell ref="C4:G4"/>
  </mergeCells>
  <pageMargins left="0.70866141732283472" right="0.70866141732283472" top="0.35433070866141736" bottom="0.35433070866141736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K27"/>
  <sheetViews>
    <sheetView tabSelected="1" topLeftCell="A7" zoomScale="85" zoomScaleNormal="85" workbookViewId="0">
      <selection activeCell="B22" sqref="B22"/>
    </sheetView>
  </sheetViews>
  <sheetFormatPr defaultRowHeight="39.75" customHeight="1" x14ac:dyDescent="0.25"/>
  <cols>
    <col min="1" max="1" width="5.5703125" customWidth="1"/>
    <col min="2" max="2" width="63.85546875" customWidth="1"/>
    <col min="3" max="3" width="12.42578125" customWidth="1"/>
    <col min="4" max="4" width="12.140625" customWidth="1"/>
    <col min="5" max="5" width="10.5703125" customWidth="1"/>
    <col min="6" max="6" width="13.140625" customWidth="1"/>
    <col min="7" max="7" width="28.42578125" customWidth="1"/>
    <col min="8" max="8" width="30.140625" customWidth="1"/>
  </cols>
  <sheetData>
    <row r="1" spans="1:11" ht="24" customHeight="1" x14ac:dyDescent="0.25">
      <c r="B1" s="134" t="s">
        <v>121</v>
      </c>
      <c r="C1" s="134"/>
      <c r="D1" s="134"/>
      <c r="E1" s="134"/>
      <c r="F1" s="134"/>
      <c r="G1" s="134"/>
      <c r="H1" s="134"/>
    </row>
    <row r="2" spans="1:11" ht="17.25" customHeight="1" x14ac:dyDescent="0.25">
      <c r="B2" s="134"/>
      <c r="C2" s="134"/>
      <c r="D2" s="134"/>
      <c r="E2" s="134"/>
      <c r="F2" s="134"/>
      <c r="G2" s="134"/>
      <c r="H2" s="134"/>
    </row>
    <row r="3" spans="1:11" ht="47.25" x14ac:dyDescent="0.25">
      <c r="A3" s="41" t="s">
        <v>36</v>
      </c>
      <c r="B3" s="42" t="s">
        <v>122</v>
      </c>
      <c r="C3" s="42" t="s">
        <v>120</v>
      </c>
      <c r="D3" s="42" t="s">
        <v>37</v>
      </c>
      <c r="E3" s="42" t="s">
        <v>118</v>
      </c>
      <c r="F3" s="42" t="s">
        <v>119</v>
      </c>
      <c r="G3" s="99" t="s">
        <v>123</v>
      </c>
      <c r="H3" s="100" t="s">
        <v>124</v>
      </c>
      <c r="K3" s="43"/>
    </row>
    <row r="4" spans="1:11" ht="75" x14ac:dyDescent="0.25">
      <c r="A4" s="101" t="s">
        <v>38</v>
      </c>
      <c r="B4" s="8" t="s">
        <v>150</v>
      </c>
      <c r="C4" s="135">
        <v>3</v>
      </c>
      <c r="D4" s="104" t="s">
        <v>142</v>
      </c>
      <c r="E4" s="106"/>
      <c r="F4" s="105"/>
      <c r="G4" s="103"/>
      <c r="H4" s="103" t="s">
        <v>154</v>
      </c>
      <c r="K4" s="43"/>
    </row>
    <row r="5" spans="1:11" ht="15.75" x14ac:dyDescent="0.25">
      <c r="A5" s="101"/>
      <c r="B5" s="8" t="s">
        <v>151</v>
      </c>
      <c r="C5" s="135">
        <v>2</v>
      </c>
      <c r="D5" s="104" t="s">
        <v>142</v>
      </c>
      <c r="E5" s="106"/>
      <c r="F5" s="105"/>
      <c r="G5" s="103"/>
      <c r="H5" s="103"/>
    </row>
    <row r="6" spans="1:11" ht="15.75" x14ac:dyDescent="0.25">
      <c r="A6" s="101"/>
      <c r="B6" s="8" t="s">
        <v>152</v>
      </c>
      <c r="C6" s="135">
        <v>8</v>
      </c>
      <c r="D6" s="104" t="s">
        <v>142</v>
      </c>
      <c r="E6" s="106"/>
      <c r="F6" s="105"/>
      <c r="G6" s="103"/>
      <c r="H6" s="103"/>
    </row>
    <row r="7" spans="1:11" ht="15.75" x14ac:dyDescent="0.25">
      <c r="A7" s="101"/>
      <c r="B7" s="8" t="s">
        <v>153</v>
      </c>
      <c r="C7" s="135">
        <v>8</v>
      </c>
      <c r="D7" s="104" t="s">
        <v>142</v>
      </c>
      <c r="E7" s="106"/>
      <c r="F7" s="105"/>
      <c r="G7" s="103"/>
      <c r="H7" s="103"/>
    </row>
    <row r="8" spans="1:11" ht="15.75" x14ac:dyDescent="0.25">
      <c r="A8" s="101"/>
      <c r="B8" s="102"/>
      <c r="C8" s="8"/>
      <c r="D8" s="104"/>
      <c r="E8" s="106"/>
      <c r="F8" s="105"/>
      <c r="G8" s="103"/>
      <c r="H8" s="103"/>
    </row>
    <row r="9" spans="1:11" ht="15.75" x14ac:dyDescent="0.25">
      <c r="A9" s="101"/>
      <c r="B9" s="102"/>
      <c r="C9" s="8"/>
      <c r="D9" s="104"/>
      <c r="E9" s="106"/>
      <c r="F9" s="105"/>
      <c r="G9" s="103"/>
      <c r="H9" s="103"/>
    </row>
    <row r="10" spans="1:11" ht="15.75" x14ac:dyDescent="0.25">
      <c r="A10" s="101"/>
      <c r="B10" s="102"/>
      <c r="C10" s="8"/>
      <c r="D10" s="104"/>
      <c r="E10" s="106"/>
      <c r="F10" s="105"/>
      <c r="G10" s="103"/>
      <c r="H10" s="103"/>
    </row>
    <row r="11" spans="1:11" ht="15.75" x14ac:dyDescent="0.25">
      <c r="A11" s="101"/>
      <c r="B11" s="102"/>
      <c r="C11" s="8"/>
      <c r="D11" s="104"/>
      <c r="E11" s="106"/>
      <c r="F11" s="105"/>
      <c r="G11" s="103"/>
      <c r="H11" s="103"/>
    </row>
    <row r="12" spans="1:11" ht="42.75" customHeight="1" x14ac:dyDescent="0.25">
      <c r="A12" s="36"/>
      <c r="B12" s="102" t="s">
        <v>132</v>
      </c>
      <c r="C12" s="133" t="s">
        <v>146</v>
      </c>
      <c r="D12" s="133"/>
      <c r="E12" s="133"/>
      <c r="F12" s="133"/>
      <c r="G12" s="133"/>
      <c r="H12" s="133"/>
    </row>
    <row r="13" spans="1:11" ht="39.75" customHeight="1" x14ac:dyDescent="0.25">
      <c r="A13" s="36"/>
      <c r="B13" s="102" t="s">
        <v>133</v>
      </c>
      <c r="C13" s="133" t="s">
        <v>149</v>
      </c>
      <c r="D13" s="133"/>
      <c r="E13" s="133"/>
      <c r="F13" s="133"/>
      <c r="G13" s="133"/>
      <c r="H13" s="133"/>
    </row>
    <row r="15" spans="1:11" ht="24" customHeight="1" x14ac:dyDescent="0.25">
      <c r="B15" s="134" t="s">
        <v>134</v>
      </c>
      <c r="C15" s="134"/>
      <c r="D15" s="134"/>
      <c r="E15" s="134"/>
      <c r="F15" s="134"/>
      <c r="G15" s="134"/>
      <c r="H15" s="134"/>
    </row>
    <row r="16" spans="1:11" ht="17.25" customHeight="1" x14ac:dyDescent="0.25">
      <c r="B16" s="134"/>
      <c r="C16" s="134"/>
      <c r="D16" s="134"/>
      <c r="E16" s="134"/>
      <c r="F16" s="134"/>
      <c r="G16" s="134"/>
      <c r="H16" s="134"/>
    </row>
    <row r="17" spans="1:11" ht="63" x14ac:dyDescent="0.25">
      <c r="A17" s="41" t="s">
        <v>36</v>
      </c>
      <c r="B17" s="42" t="s">
        <v>135</v>
      </c>
      <c r="C17" s="42" t="s">
        <v>136</v>
      </c>
      <c r="D17" s="42" t="s">
        <v>137</v>
      </c>
      <c r="E17" s="42" t="s">
        <v>138</v>
      </c>
      <c r="F17" s="42" t="s">
        <v>139</v>
      </c>
      <c r="G17" s="99" t="s">
        <v>140</v>
      </c>
      <c r="H17" s="100" t="s">
        <v>141</v>
      </c>
      <c r="K17" s="43"/>
    </row>
    <row r="18" spans="1:11" ht="75" x14ac:dyDescent="0.25">
      <c r="A18" s="101" t="s">
        <v>38</v>
      </c>
      <c r="B18" s="8" t="s">
        <v>155</v>
      </c>
      <c r="C18" s="135">
        <v>3</v>
      </c>
      <c r="D18" s="104" t="s">
        <v>143</v>
      </c>
      <c r="E18" s="106"/>
      <c r="F18" s="105"/>
      <c r="G18" s="103"/>
      <c r="H18" s="103" t="s">
        <v>154</v>
      </c>
      <c r="K18" s="43"/>
    </row>
    <row r="19" spans="1:11" ht="15.75" x14ac:dyDescent="0.25">
      <c r="A19" s="101" t="s">
        <v>125</v>
      </c>
      <c r="B19" s="8" t="s">
        <v>156</v>
      </c>
      <c r="C19" s="135">
        <v>2</v>
      </c>
      <c r="D19" s="104" t="s">
        <v>143</v>
      </c>
      <c r="E19" s="106"/>
      <c r="F19" s="105"/>
      <c r="G19" s="103"/>
      <c r="H19" s="103"/>
    </row>
    <row r="20" spans="1:11" ht="15.75" x14ac:dyDescent="0.25">
      <c r="A20" s="101" t="s">
        <v>126</v>
      </c>
      <c r="B20" s="8" t="s">
        <v>157</v>
      </c>
      <c r="C20" s="135">
        <v>8</v>
      </c>
      <c r="D20" s="104" t="s">
        <v>143</v>
      </c>
      <c r="E20" s="106"/>
      <c r="F20" s="105"/>
      <c r="G20" s="103"/>
      <c r="H20" s="103"/>
    </row>
    <row r="21" spans="1:11" ht="15.75" x14ac:dyDescent="0.25">
      <c r="A21" s="101" t="s">
        <v>127</v>
      </c>
      <c r="B21" s="8" t="s">
        <v>158</v>
      </c>
      <c r="C21" s="135">
        <v>8</v>
      </c>
      <c r="D21" s="104" t="s">
        <v>143</v>
      </c>
      <c r="E21" s="106"/>
      <c r="F21" s="105"/>
      <c r="G21" s="103"/>
      <c r="H21" s="103"/>
    </row>
    <row r="22" spans="1:11" ht="15.75" x14ac:dyDescent="0.25">
      <c r="A22" s="101" t="s">
        <v>128</v>
      </c>
      <c r="B22" s="102"/>
      <c r="C22" s="8"/>
      <c r="D22" s="104"/>
      <c r="E22" s="106"/>
      <c r="F22" s="105"/>
      <c r="G22" s="103"/>
      <c r="H22" s="103"/>
    </row>
    <row r="23" spans="1:11" ht="15.75" x14ac:dyDescent="0.25">
      <c r="A23" s="101" t="s">
        <v>129</v>
      </c>
      <c r="B23" s="102"/>
      <c r="C23" s="8"/>
      <c r="D23" s="104"/>
      <c r="E23" s="106"/>
      <c r="F23" s="105"/>
      <c r="G23" s="103"/>
      <c r="H23" s="103"/>
    </row>
    <row r="24" spans="1:11" ht="15.75" x14ac:dyDescent="0.25">
      <c r="A24" s="101" t="s">
        <v>130</v>
      </c>
      <c r="B24" s="102"/>
      <c r="C24" s="8"/>
      <c r="D24" s="104"/>
      <c r="E24" s="106"/>
      <c r="F24" s="105"/>
      <c r="G24" s="103"/>
      <c r="H24" s="103"/>
    </row>
    <row r="25" spans="1:11" ht="15.75" x14ac:dyDescent="0.25">
      <c r="A25" s="101" t="s">
        <v>131</v>
      </c>
      <c r="B25" s="102"/>
      <c r="C25" s="8"/>
      <c r="D25" s="104"/>
      <c r="E25" s="106"/>
      <c r="F25" s="105"/>
      <c r="G25" s="103"/>
      <c r="H25" s="103"/>
    </row>
    <row r="26" spans="1:11" ht="50.25" customHeight="1" x14ac:dyDescent="0.25">
      <c r="A26" s="36"/>
      <c r="B26" s="102" t="s">
        <v>144</v>
      </c>
      <c r="C26" s="133" t="s">
        <v>147</v>
      </c>
      <c r="D26" s="133"/>
      <c r="E26" s="133"/>
      <c r="F26" s="133"/>
      <c r="G26" s="133"/>
      <c r="H26" s="133"/>
    </row>
    <row r="27" spans="1:11" ht="39.75" customHeight="1" x14ac:dyDescent="0.25">
      <c r="A27" s="36"/>
      <c r="B27" s="102" t="s">
        <v>145</v>
      </c>
      <c r="C27" s="133" t="s">
        <v>148</v>
      </c>
      <c r="D27" s="133"/>
      <c r="E27" s="133"/>
      <c r="F27" s="133"/>
      <c r="G27" s="133"/>
      <c r="H27" s="133"/>
    </row>
  </sheetData>
  <mergeCells count="8">
    <mergeCell ref="C13:H13"/>
    <mergeCell ref="B1:H1"/>
    <mergeCell ref="B2:H2"/>
    <mergeCell ref="C12:H12"/>
    <mergeCell ref="C27:H27"/>
    <mergeCell ref="B15:H15"/>
    <mergeCell ref="B16:H16"/>
    <mergeCell ref="C26:H26"/>
  </mergeCells>
  <phoneticPr fontId="29" type="noConversion"/>
  <pageMargins left="0.51181102362204722" right="0.31496062992125984" top="0.74803149606299213" bottom="0.7480314960629921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перечень на закуп </vt:lpstr>
      <vt:lpstr>свод</vt:lpstr>
      <vt:lpstr>перечень на закуп 2021</vt:lpstr>
      <vt:lpstr>Ақмола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FSB</dc:creator>
  <cp:lastModifiedBy>Шынгыс  Букенов</cp:lastModifiedBy>
  <cp:lastPrinted>2025-10-29T07:18:01Z</cp:lastPrinted>
  <dcterms:created xsi:type="dcterms:W3CDTF">2020-12-22T10:24:25Z</dcterms:created>
  <dcterms:modified xsi:type="dcterms:W3CDTF">2026-10-21T07:02:54Z</dcterms:modified>
</cp:coreProperties>
</file>