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50" tabRatio="772" activeTab="19"/>
  </bookViews>
  <sheets>
    <sheet name="1-1" sheetId="3" r:id="rId1"/>
    <sheet name="1-2" sheetId="4" r:id="rId2"/>
    <sheet name="1-3" sheetId="7" r:id="rId3"/>
    <sheet name="1-4" sheetId="5" r:id="rId4"/>
    <sheet name="1-5" sheetId="6" r:id="rId5"/>
    <sheet name="2-1" sheetId="26" r:id="rId6"/>
    <sheet name="2-2" sheetId="13" r:id="rId7"/>
    <sheet name="2-3" sheetId="10" r:id="rId8"/>
    <sheet name="2-4" sheetId="12" r:id="rId9"/>
    <sheet name="2-5" sheetId="11" r:id="rId10"/>
    <sheet name="3-1" sheetId="19" r:id="rId11"/>
    <sheet name="3-2" sheetId="21" r:id="rId12"/>
    <sheet name="3-3" sheetId="27" r:id="rId13"/>
    <sheet name="3-4" sheetId="28" r:id="rId14"/>
    <sheet name="3-5" sheetId="29" r:id="rId15"/>
    <sheet name="4-1" sheetId="30" r:id="rId16"/>
    <sheet name="4-2" sheetId="31" r:id="rId17"/>
    <sheet name="4-3" sheetId="32" r:id="rId18"/>
    <sheet name="4-4" sheetId="33" r:id="rId19"/>
    <sheet name="4-5" sheetId="34" r:id="rId20"/>
  </sheets>
  <definedNames>
    <definedName name="_xlnm.Print_Area" localSheetId="0">'1-1'!$A$1:$O$33</definedName>
    <definedName name="_xlnm.Print_Area" localSheetId="1">'1-2'!$A$1:$O$28</definedName>
    <definedName name="_xlnm.Print_Area" localSheetId="2">'1-3'!$A$1:$O$21</definedName>
    <definedName name="_xlnm.Print_Area" localSheetId="3">'1-4'!$A$1:$O$31</definedName>
    <definedName name="_xlnm.Print_Area" localSheetId="4">'1-5'!$A$1:$O$26</definedName>
    <definedName name="_xlnm.Print_Area" localSheetId="5">'2-1'!$A$1:$O$26</definedName>
    <definedName name="_xlnm.Print_Area" localSheetId="6">'2-2'!$A$1:$O$25</definedName>
    <definedName name="_xlnm.Print_Area" localSheetId="7">'2-3'!$A$1:$O$26</definedName>
    <definedName name="_xlnm.Print_Area" localSheetId="8">'2-4'!$A$1:$O$21</definedName>
    <definedName name="_xlnm.Print_Area" localSheetId="9">'2-5'!$A$1:$O$25</definedName>
    <definedName name="_xlnm.Print_Area" localSheetId="10">'3-1'!$A$1:$O$30</definedName>
    <definedName name="_xlnm.Print_Area" localSheetId="11">'3-2'!$A$1:$O$28</definedName>
    <definedName name="_xlnm.Print_Area" localSheetId="12">'3-3'!$A$1:$O$32</definedName>
    <definedName name="_xlnm.Print_Area" localSheetId="13">'3-4'!$A$1:$O$23</definedName>
    <definedName name="_xlnm.Print_Area" localSheetId="14">'3-5'!$A$1:$O$26</definedName>
    <definedName name="_xlnm.Print_Area" localSheetId="15">'4-1'!$A$1:$O$30</definedName>
    <definedName name="_xlnm.Print_Area" localSheetId="16">'4-2'!$A$1:$O$33</definedName>
    <definedName name="_xlnm.Print_Area" localSheetId="17">'4-3'!$A$1:$O$31</definedName>
    <definedName name="_xlnm.Print_Area" localSheetId="18">'4-4'!$A$1:$O$27</definedName>
    <definedName name="_xlnm.Print_Area" localSheetId="19">'4-5'!$A$1:$O$29</definedName>
  </definedNames>
  <calcPr calcId="162913" refMode="R1C1"/>
</workbook>
</file>

<file path=xl/calcChain.xml><?xml version="1.0" encoding="utf-8"?>
<calcChain xmlns="http://schemas.openxmlformats.org/spreadsheetml/2006/main">
  <c r="O22" i="34" l="1"/>
  <c r="N22" i="34"/>
  <c r="M22" i="34"/>
  <c r="O6" i="32" l="1"/>
  <c r="N6" i="32"/>
  <c r="M6" i="32"/>
  <c r="M7" i="19" l="1"/>
  <c r="O7" i="27"/>
  <c r="O27" i="27" s="1"/>
  <c r="N7" i="27"/>
  <c r="M7" i="27"/>
  <c r="O14" i="27"/>
  <c r="N14" i="27"/>
  <c r="M14" i="27"/>
  <c r="L13" i="27"/>
  <c r="K13" i="27"/>
  <c r="J13" i="27"/>
  <c r="L12" i="4"/>
  <c r="K12" i="4"/>
  <c r="J12" i="4"/>
  <c r="N27" i="27" l="1"/>
  <c r="M27" i="27"/>
  <c r="L18" i="28"/>
  <c r="O18" i="28" s="1"/>
  <c r="K18" i="28"/>
  <c r="N18" i="28" s="1"/>
  <c r="J18" i="28"/>
  <c r="M18" i="28" s="1"/>
  <c r="L15" i="7"/>
  <c r="O15" i="7" s="1"/>
  <c r="K15" i="7"/>
  <c r="N15" i="7" s="1"/>
  <c r="J15" i="7"/>
  <c r="M15" i="7" s="1"/>
  <c r="L19" i="33" l="1"/>
  <c r="K19" i="33"/>
  <c r="J19" i="33"/>
  <c r="L18" i="33"/>
  <c r="K18" i="33"/>
  <c r="J18" i="33"/>
  <c r="L17" i="33"/>
  <c r="K17" i="33"/>
  <c r="J17" i="33"/>
  <c r="L16" i="33"/>
  <c r="O16" i="33" s="1"/>
  <c r="K16" i="33"/>
  <c r="N16" i="33" s="1"/>
  <c r="J16" i="33"/>
  <c r="M16" i="33" l="1"/>
  <c r="L20" i="27"/>
  <c r="K20" i="27"/>
  <c r="J20" i="27"/>
  <c r="L19" i="27"/>
  <c r="O19" i="27" s="1"/>
  <c r="K19" i="27"/>
  <c r="N19" i="27" s="1"/>
  <c r="J19" i="27"/>
  <c r="M19" i="27" s="1"/>
  <c r="L18" i="27"/>
  <c r="K18" i="27"/>
  <c r="J18" i="27"/>
  <c r="L17" i="27"/>
  <c r="K17" i="27"/>
  <c r="J17" i="27"/>
  <c r="L16" i="27"/>
  <c r="K16" i="27"/>
  <c r="J16" i="27"/>
  <c r="L15" i="27"/>
  <c r="K15" i="27"/>
  <c r="J15" i="27"/>
  <c r="L14" i="27"/>
  <c r="K14" i="27"/>
  <c r="J14" i="27"/>
  <c r="L12" i="27"/>
  <c r="K12" i="27"/>
  <c r="J12" i="27"/>
  <c r="L11" i="27"/>
  <c r="K11" i="27"/>
  <c r="J11" i="27"/>
  <c r="L10" i="27"/>
  <c r="K10" i="27"/>
  <c r="J10" i="27"/>
  <c r="L9" i="27"/>
  <c r="K9" i="27"/>
  <c r="J9" i="27"/>
  <c r="L8" i="27"/>
  <c r="K8" i="27"/>
  <c r="J8" i="27"/>
  <c r="L7" i="27"/>
  <c r="K7" i="27"/>
  <c r="J7" i="27"/>
  <c r="O17" i="6"/>
  <c r="L17" i="6"/>
  <c r="K17" i="6"/>
  <c r="N17" i="6" s="1"/>
  <c r="J17" i="6"/>
  <c r="M17" i="6" s="1"/>
  <c r="L26" i="3"/>
  <c r="O26" i="3" s="1"/>
  <c r="K26" i="3"/>
  <c r="N26" i="3" s="1"/>
  <c r="J26" i="3"/>
  <c r="M26" i="3" s="1"/>
  <c r="L21" i="3"/>
  <c r="K21" i="3"/>
  <c r="J21" i="3"/>
  <c r="L20" i="3"/>
  <c r="K20" i="3"/>
  <c r="J20" i="3"/>
  <c r="L19" i="3"/>
  <c r="K19" i="3"/>
  <c r="J19" i="3"/>
  <c r="L18" i="3"/>
  <c r="K18" i="3"/>
  <c r="J18" i="3"/>
  <c r="L17" i="3"/>
  <c r="K17" i="3"/>
  <c r="J17" i="3"/>
  <c r="L16" i="3"/>
  <c r="K16" i="3"/>
  <c r="J16" i="3"/>
  <c r="L15" i="3"/>
  <c r="K15" i="3"/>
  <c r="J15" i="3"/>
  <c r="L14" i="3"/>
  <c r="K14" i="3"/>
  <c r="J14" i="3"/>
  <c r="N14" i="3" l="1"/>
  <c r="O14" i="3"/>
  <c r="M14" i="3"/>
  <c r="L24" i="30"/>
  <c r="O24" i="30" s="1"/>
  <c r="K24" i="30"/>
  <c r="N24" i="30" s="1"/>
  <c r="J24" i="30"/>
  <c r="M24" i="30" s="1"/>
  <c r="L20" i="33"/>
  <c r="O20" i="33" s="1"/>
  <c r="K20" i="33"/>
  <c r="N20" i="33" s="1"/>
  <c r="J20" i="33"/>
  <c r="M20" i="33" s="1"/>
  <c r="L27" i="31"/>
  <c r="O27" i="31" s="1"/>
  <c r="K27" i="31"/>
  <c r="N27" i="31" s="1"/>
  <c r="J27" i="31"/>
  <c r="M27" i="31" s="1"/>
  <c r="L21" i="32"/>
  <c r="K21" i="32"/>
  <c r="J21" i="32"/>
  <c r="L20" i="32"/>
  <c r="K20" i="32"/>
  <c r="J20" i="32"/>
  <c r="L19" i="32"/>
  <c r="K19" i="32"/>
  <c r="J19" i="32"/>
  <c r="L19" i="30"/>
  <c r="K19" i="30"/>
  <c r="J19" i="30"/>
  <c r="L18" i="30"/>
  <c r="K18" i="30"/>
  <c r="J18" i="30"/>
  <c r="L17" i="30"/>
  <c r="K17" i="30"/>
  <c r="J17" i="30"/>
  <c r="L16" i="30"/>
  <c r="K16" i="30"/>
  <c r="J16" i="30"/>
  <c r="L15" i="30"/>
  <c r="K15" i="30"/>
  <c r="J15" i="30"/>
  <c r="L14" i="30"/>
  <c r="K14" i="30"/>
  <c r="J14" i="30"/>
  <c r="L13" i="30"/>
  <c r="O13" i="30" s="1"/>
  <c r="K13" i="30"/>
  <c r="J13" i="30"/>
  <c r="L12" i="30"/>
  <c r="K12" i="30"/>
  <c r="J12" i="30"/>
  <c r="L11" i="30"/>
  <c r="K11" i="30"/>
  <c r="J11" i="30"/>
  <c r="L10" i="30"/>
  <c r="K10" i="30"/>
  <c r="J10" i="30"/>
  <c r="L9" i="30"/>
  <c r="K9" i="30"/>
  <c r="J9" i="30"/>
  <c r="L8" i="30"/>
  <c r="K8" i="30"/>
  <c r="J8" i="30"/>
  <c r="L7" i="30"/>
  <c r="K7" i="30"/>
  <c r="J7" i="30"/>
  <c r="M13" i="30" l="1"/>
  <c r="N18" i="30"/>
  <c r="N13" i="30"/>
  <c r="O18" i="30"/>
  <c r="M18" i="30"/>
  <c r="M19" i="32"/>
  <c r="O19" i="32"/>
  <c r="N19" i="32"/>
  <c r="N7" i="30"/>
  <c r="M7" i="30"/>
  <c r="O7" i="30"/>
  <c r="L13" i="4" l="1"/>
  <c r="K13" i="4"/>
  <c r="J13" i="4"/>
  <c r="L19" i="21" l="1"/>
  <c r="K19" i="21"/>
  <c r="J19" i="21"/>
  <c r="L18" i="21"/>
  <c r="K18" i="21"/>
  <c r="J18" i="21"/>
  <c r="L17" i="21"/>
  <c r="K17" i="21"/>
  <c r="J17" i="21"/>
  <c r="L16" i="21"/>
  <c r="K16" i="21"/>
  <c r="J16" i="21"/>
  <c r="O16" i="21" l="1"/>
  <c r="M16" i="21"/>
  <c r="N16" i="21"/>
  <c r="J23" i="19"/>
  <c r="M23" i="19" s="1"/>
  <c r="K23" i="19"/>
  <c r="N23" i="19" s="1"/>
  <c r="L23" i="19"/>
  <c r="O23" i="19" s="1"/>
  <c r="L7" i="34" l="1"/>
  <c r="L8" i="34"/>
  <c r="L9" i="34"/>
  <c r="L10" i="34"/>
  <c r="L11" i="34"/>
  <c r="L12" i="34"/>
  <c r="L13" i="34"/>
  <c r="L14" i="34"/>
  <c r="L15" i="34"/>
  <c r="K7" i="34"/>
  <c r="K8" i="34"/>
  <c r="K9" i="34"/>
  <c r="K10" i="34"/>
  <c r="K11" i="34"/>
  <c r="K12" i="34"/>
  <c r="K13" i="34"/>
  <c r="K14" i="34"/>
  <c r="K15" i="34"/>
  <c r="J7" i="34"/>
  <c r="J8" i="34"/>
  <c r="J9" i="34"/>
  <c r="J10" i="34"/>
  <c r="J11" i="34"/>
  <c r="J12" i="34"/>
  <c r="J13" i="34"/>
  <c r="J14" i="34"/>
  <c r="J15" i="34"/>
  <c r="L8" i="33"/>
  <c r="L9" i="33"/>
  <c r="L10" i="33"/>
  <c r="L11" i="33"/>
  <c r="L12" i="33"/>
  <c r="L13" i="33"/>
  <c r="L14" i="33"/>
  <c r="L15" i="33"/>
  <c r="L21" i="33"/>
  <c r="K8" i="33"/>
  <c r="K9" i="33"/>
  <c r="K10" i="33"/>
  <c r="K11" i="33"/>
  <c r="K12" i="33"/>
  <c r="K13" i="33"/>
  <c r="K14" i="33"/>
  <c r="K15" i="33"/>
  <c r="K21" i="33"/>
  <c r="J8" i="33"/>
  <c r="J9" i="33"/>
  <c r="J10" i="33"/>
  <c r="J11" i="33"/>
  <c r="J12" i="33"/>
  <c r="J13" i="33"/>
  <c r="J14" i="33"/>
  <c r="J15" i="33"/>
  <c r="J21" i="33"/>
  <c r="L7" i="33"/>
  <c r="K7" i="33"/>
  <c r="J7" i="33"/>
  <c r="L6" i="32"/>
  <c r="L7" i="32"/>
  <c r="L8" i="32"/>
  <c r="L9" i="32"/>
  <c r="L10" i="32"/>
  <c r="L11" i="32"/>
  <c r="L12" i="32"/>
  <c r="L13" i="32"/>
  <c r="L14" i="32"/>
  <c r="L15" i="32"/>
  <c r="L16" i="32"/>
  <c r="L17" i="32"/>
  <c r="L18" i="32"/>
  <c r="L22" i="32"/>
  <c r="L23" i="32"/>
  <c r="L24" i="32"/>
  <c r="L25" i="32"/>
  <c r="K6" i="32"/>
  <c r="K7" i="32"/>
  <c r="K8" i="32"/>
  <c r="K9" i="32"/>
  <c r="K10" i="32"/>
  <c r="K11" i="32"/>
  <c r="K12" i="32"/>
  <c r="K13" i="32"/>
  <c r="K14" i="32"/>
  <c r="K15" i="32"/>
  <c r="K16" i="32"/>
  <c r="K17" i="32"/>
  <c r="K18" i="32"/>
  <c r="K22" i="32"/>
  <c r="K23" i="32"/>
  <c r="K24" i="32"/>
  <c r="K25" i="32"/>
  <c r="N25" i="32" s="1"/>
  <c r="J24" i="32"/>
  <c r="J25" i="32"/>
  <c r="M25" i="32" s="1"/>
  <c r="J6" i="32"/>
  <c r="J7" i="32"/>
  <c r="J8" i="32"/>
  <c r="J9" i="32"/>
  <c r="J10" i="32"/>
  <c r="J11" i="32"/>
  <c r="J12" i="32"/>
  <c r="J13" i="32"/>
  <c r="J14" i="32"/>
  <c r="J15" i="32"/>
  <c r="J16" i="32"/>
  <c r="J17" i="32"/>
  <c r="J18" i="32"/>
  <c r="J22" i="32"/>
  <c r="J23" i="32"/>
  <c r="L8" i="31"/>
  <c r="L9" i="31"/>
  <c r="L10" i="31"/>
  <c r="L12" i="31"/>
  <c r="O11" i="31" s="1"/>
  <c r="L13" i="31"/>
  <c r="L14" i="31"/>
  <c r="L15" i="31"/>
  <c r="L16" i="31"/>
  <c r="L17" i="31"/>
  <c r="L19" i="31"/>
  <c r="L20" i="31"/>
  <c r="L21" i="31"/>
  <c r="L22" i="31"/>
  <c r="L23" i="31"/>
  <c r="O23" i="31" s="1"/>
  <c r="L24" i="31"/>
  <c r="L25" i="31"/>
  <c r="L26" i="31"/>
  <c r="L28" i="31"/>
  <c r="K8" i="31"/>
  <c r="K9" i="31"/>
  <c r="K10" i="31"/>
  <c r="K12" i="31"/>
  <c r="K13" i="31"/>
  <c r="K14" i="31"/>
  <c r="K15" i="31"/>
  <c r="K16" i="31"/>
  <c r="K17" i="31"/>
  <c r="K19" i="31"/>
  <c r="K20" i="31"/>
  <c r="K21" i="31"/>
  <c r="K22" i="31"/>
  <c r="K23" i="31"/>
  <c r="N23" i="31" s="1"/>
  <c r="K24" i="31"/>
  <c r="K25" i="31"/>
  <c r="K26" i="31"/>
  <c r="K28" i="31"/>
  <c r="J8" i="31"/>
  <c r="J9" i="31"/>
  <c r="J10" i="31"/>
  <c r="J12" i="31"/>
  <c r="M11" i="31" s="1"/>
  <c r="J13" i="31"/>
  <c r="J14" i="31"/>
  <c r="J15" i="31"/>
  <c r="J16" i="31"/>
  <c r="J17" i="31"/>
  <c r="J19" i="31"/>
  <c r="J20" i="31"/>
  <c r="J21" i="31"/>
  <c r="J22" i="31"/>
  <c r="J23" i="31"/>
  <c r="M23" i="31" s="1"/>
  <c r="J24" i="31"/>
  <c r="J25" i="31"/>
  <c r="J26" i="31"/>
  <c r="J28" i="31"/>
  <c r="L7" i="31"/>
  <c r="O7" i="31" s="1"/>
  <c r="K7" i="31"/>
  <c r="N7" i="31" s="1"/>
  <c r="J7" i="31"/>
  <c r="M7" i="31" s="1"/>
  <c r="L20" i="30"/>
  <c r="L21" i="30"/>
  <c r="L22" i="30"/>
  <c r="L23" i="30"/>
  <c r="K20" i="30"/>
  <c r="K21" i="30"/>
  <c r="K22" i="30"/>
  <c r="K23" i="30"/>
  <c r="J20" i="30"/>
  <c r="J21" i="30"/>
  <c r="J22" i="30"/>
  <c r="J23" i="30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O24" i="5" s="1"/>
  <c r="L7" i="5"/>
  <c r="O7" i="5" s="1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N21" i="5" s="1"/>
  <c r="K22" i="5"/>
  <c r="K23" i="5"/>
  <c r="K24" i="5"/>
  <c r="N24" i="5" s="1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M24" i="5" s="1"/>
  <c r="K7" i="5"/>
  <c r="J7" i="5"/>
  <c r="O25" i="32"/>
  <c r="L7" i="29"/>
  <c r="L8" i="29"/>
  <c r="L9" i="29"/>
  <c r="L10" i="29"/>
  <c r="L11" i="29"/>
  <c r="L12" i="29"/>
  <c r="L13" i="29"/>
  <c r="L14" i="29"/>
  <c r="L15" i="29"/>
  <c r="L16" i="29"/>
  <c r="L17" i="29"/>
  <c r="K7" i="29"/>
  <c r="K8" i="29"/>
  <c r="K9" i="29"/>
  <c r="K10" i="29"/>
  <c r="K11" i="29"/>
  <c r="K12" i="29"/>
  <c r="K13" i="29"/>
  <c r="K14" i="29"/>
  <c r="K15" i="29"/>
  <c r="K16" i="29"/>
  <c r="K17" i="29"/>
  <c r="J7" i="29"/>
  <c r="J8" i="29"/>
  <c r="J9" i="29"/>
  <c r="J10" i="29"/>
  <c r="J11" i="29"/>
  <c r="J12" i="29"/>
  <c r="J13" i="29"/>
  <c r="J14" i="29"/>
  <c r="J15" i="29"/>
  <c r="J16" i="29"/>
  <c r="J17" i="29"/>
  <c r="L8" i="28"/>
  <c r="L9" i="28"/>
  <c r="L10" i="28"/>
  <c r="L11" i="28"/>
  <c r="L12" i="28"/>
  <c r="L13" i="28"/>
  <c r="L14" i="28"/>
  <c r="L15" i="28"/>
  <c r="L16" i="28"/>
  <c r="L17" i="28"/>
  <c r="K8" i="28"/>
  <c r="K9" i="28"/>
  <c r="K10" i="28"/>
  <c r="K11" i="28"/>
  <c r="K12" i="28"/>
  <c r="K13" i="28"/>
  <c r="K14" i="28"/>
  <c r="K15" i="28"/>
  <c r="K16" i="28"/>
  <c r="K17" i="28"/>
  <c r="J8" i="28"/>
  <c r="J9" i="28"/>
  <c r="J10" i="28"/>
  <c r="J11" i="28"/>
  <c r="J12" i="28"/>
  <c r="J13" i="28"/>
  <c r="J14" i="28"/>
  <c r="J15" i="28"/>
  <c r="J16" i="28"/>
  <c r="J17" i="28"/>
  <c r="L7" i="28"/>
  <c r="K7" i="28"/>
  <c r="J7" i="28"/>
  <c r="L21" i="27"/>
  <c r="L22" i="27"/>
  <c r="L23" i="27"/>
  <c r="L24" i="27"/>
  <c r="L25" i="27"/>
  <c r="O25" i="27" s="1"/>
  <c r="K21" i="27"/>
  <c r="K22" i="27"/>
  <c r="K23" i="27"/>
  <c r="K24" i="27"/>
  <c r="K25" i="27"/>
  <c r="N25" i="27" s="1"/>
  <c r="J21" i="27"/>
  <c r="J22" i="27"/>
  <c r="J23" i="27"/>
  <c r="J24" i="27"/>
  <c r="J25" i="27"/>
  <c r="M25" i="27" s="1"/>
  <c r="L7" i="21"/>
  <c r="K7" i="21"/>
  <c r="L8" i="21"/>
  <c r="L9" i="21"/>
  <c r="L10" i="21"/>
  <c r="L11" i="21"/>
  <c r="L12" i="21"/>
  <c r="L13" i="21"/>
  <c r="L14" i="21"/>
  <c r="L15" i="21"/>
  <c r="L20" i="21"/>
  <c r="K8" i="21"/>
  <c r="K9" i="21"/>
  <c r="K10" i="21"/>
  <c r="K11" i="21"/>
  <c r="K12" i="21"/>
  <c r="K13" i="21"/>
  <c r="K14" i="21"/>
  <c r="K15" i="21"/>
  <c r="K20" i="21"/>
  <c r="J8" i="21"/>
  <c r="J9" i="21"/>
  <c r="J10" i="21"/>
  <c r="J11" i="21"/>
  <c r="J12" i="21"/>
  <c r="J13" i="21"/>
  <c r="J14" i="21"/>
  <c r="J15" i="21"/>
  <c r="J20" i="21"/>
  <c r="J7" i="21"/>
  <c r="L7" i="19"/>
  <c r="L8" i="19"/>
  <c r="L9" i="19"/>
  <c r="L10" i="19"/>
  <c r="L11" i="19"/>
  <c r="L12" i="19"/>
  <c r="L13" i="19"/>
  <c r="L14" i="19"/>
  <c r="L15" i="19"/>
  <c r="L16" i="19"/>
  <c r="L17" i="19"/>
  <c r="L18" i="19"/>
  <c r="L19" i="19"/>
  <c r="L20" i="19"/>
  <c r="O20" i="19" s="1"/>
  <c r="L21" i="19"/>
  <c r="L22" i="19"/>
  <c r="L24" i="19"/>
  <c r="K7" i="19"/>
  <c r="K8" i="19"/>
  <c r="K9" i="19"/>
  <c r="K10" i="19"/>
  <c r="K11" i="19"/>
  <c r="K12" i="19"/>
  <c r="K13" i="19"/>
  <c r="K14" i="19"/>
  <c r="K15" i="19"/>
  <c r="K16" i="19"/>
  <c r="K17" i="19"/>
  <c r="K18" i="19"/>
  <c r="N18" i="19" s="1"/>
  <c r="K19" i="19"/>
  <c r="K20" i="19"/>
  <c r="K21" i="19"/>
  <c r="K22" i="19"/>
  <c r="K24" i="19"/>
  <c r="J7" i="19"/>
  <c r="J8" i="19"/>
  <c r="J9" i="19"/>
  <c r="J10" i="19"/>
  <c r="J11" i="19"/>
  <c r="J12" i="19"/>
  <c r="J13" i="19"/>
  <c r="J14" i="19"/>
  <c r="J15" i="19"/>
  <c r="J16" i="19"/>
  <c r="J17" i="19"/>
  <c r="J18" i="19"/>
  <c r="M18" i="19" s="1"/>
  <c r="J19" i="19"/>
  <c r="J20" i="19"/>
  <c r="J21" i="19"/>
  <c r="J22" i="19"/>
  <c r="J24" i="19"/>
  <c r="L7" i="11"/>
  <c r="L8" i="11"/>
  <c r="L9" i="11"/>
  <c r="L10" i="11"/>
  <c r="L11" i="11"/>
  <c r="L12" i="11"/>
  <c r="L13" i="11"/>
  <c r="L14" i="11"/>
  <c r="L15" i="11"/>
  <c r="L16" i="11"/>
  <c r="K7" i="11"/>
  <c r="K8" i="11"/>
  <c r="K9" i="11"/>
  <c r="K10" i="11"/>
  <c r="K11" i="11"/>
  <c r="K12" i="11"/>
  <c r="K13" i="11"/>
  <c r="K14" i="11"/>
  <c r="K15" i="11"/>
  <c r="K16" i="11"/>
  <c r="J7" i="11"/>
  <c r="J8" i="11"/>
  <c r="J9" i="11"/>
  <c r="J10" i="11"/>
  <c r="J11" i="11"/>
  <c r="J12" i="11"/>
  <c r="J13" i="11"/>
  <c r="J14" i="11"/>
  <c r="J15" i="11"/>
  <c r="J16" i="11"/>
  <c r="L8" i="12"/>
  <c r="L9" i="12"/>
  <c r="L10" i="12"/>
  <c r="L11" i="12"/>
  <c r="L12" i="12"/>
  <c r="L13" i="12"/>
  <c r="O13" i="12" s="1"/>
  <c r="L14" i="12"/>
  <c r="L15" i="12"/>
  <c r="L16" i="12"/>
  <c r="O16" i="12" s="1"/>
  <c r="K8" i="12"/>
  <c r="K9" i="12"/>
  <c r="K10" i="12"/>
  <c r="K11" i="12"/>
  <c r="K12" i="12"/>
  <c r="K13" i="12"/>
  <c r="N13" i="12" s="1"/>
  <c r="K14" i="12"/>
  <c r="K15" i="12"/>
  <c r="K16" i="12"/>
  <c r="N16" i="12" s="1"/>
  <c r="J8" i="12"/>
  <c r="J9" i="12"/>
  <c r="J10" i="12"/>
  <c r="J11" i="12"/>
  <c r="J12" i="12"/>
  <c r="J13" i="12"/>
  <c r="M13" i="12" s="1"/>
  <c r="J14" i="12"/>
  <c r="J15" i="12"/>
  <c r="J16" i="12"/>
  <c r="M16" i="12" s="1"/>
  <c r="L7" i="12"/>
  <c r="K7" i="12"/>
  <c r="J7" i="12"/>
  <c r="L7" i="10"/>
  <c r="L8" i="10"/>
  <c r="L9" i="10"/>
  <c r="L10" i="10"/>
  <c r="L11" i="10"/>
  <c r="L12" i="10"/>
  <c r="L13" i="10"/>
  <c r="L14" i="10"/>
  <c r="L15" i="10"/>
  <c r="L16" i="10"/>
  <c r="L17" i="10"/>
  <c r="L18" i="10"/>
  <c r="L19" i="10"/>
  <c r="K7" i="10"/>
  <c r="K8" i="10"/>
  <c r="K9" i="10"/>
  <c r="K10" i="10"/>
  <c r="K11" i="10"/>
  <c r="K12" i="10"/>
  <c r="K13" i="10"/>
  <c r="K14" i="10"/>
  <c r="K15" i="10"/>
  <c r="K16" i="10"/>
  <c r="K17" i="10"/>
  <c r="K18" i="10"/>
  <c r="K19" i="10"/>
  <c r="J7" i="10"/>
  <c r="J8" i="10"/>
  <c r="J9" i="10"/>
  <c r="J10" i="10"/>
  <c r="J11" i="10"/>
  <c r="J12" i="10"/>
  <c r="J13" i="10"/>
  <c r="J14" i="10"/>
  <c r="J15" i="10"/>
  <c r="J16" i="10"/>
  <c r="J17" i="10"/>
  <c r="J18" i="10"/>
  <c r="J19" i="10"/>
  <c r="L8" i="13"/>
  <c r="L9" i="13"/>
  <c r="L10" i="13"/>
  <c r="L11" i="13"/>
  <c r="L12" i="13"/>
  <c r="L13" i="13"/>
  <c r="L14" i="13"/>
  <c r="L15" i="13"/>
  <c r="O15" i="13" s="1"/>
  <c r="L16" i="13"/>
  <c r="L17" i="13"/>
  <c r="L18" i="13"/>
  <c r="L19" i="13"/>
  <c r="K8" i="13"/>
  <c r="K9" i="13"/>
  <c r="K10" i="13"/>
  <c r="K11" i="13"/>
  <c r="K12" i="13"/>
  <c r="K13" i="13"/>
  <c r="K14" i="13"/>
  <c r="K15" i="13"/>
  <c r="K16" i="13"/>
  <c r="K17" i="13"/>
  <c r="K18" i="13"/>
  <c r="K19" i="13"/>
  <c r="J8" i="13"/>
  <c r="J9" i="13"/>
  <c r="J10" i="13"/>
  <c r="J11" i="13"/>
  <c r="J12" i="13"/>
  <c r="J13" i="13"/>
  <c r="J14" i="13"/>
  <c r="J15" i="13"/>
  <c r="M15" i="13" s="1"/>
  <c r="J16" i="13"/>
  <c r="J17" i="13"/>
  <c r="J18" i="13"/>
  <c r="J19" i="13"/>
  <c r="L7" i="13"/>
  <c r="O7" i="13" s="1"/>
  <c r="K7" i="13"/>
  <c r="N7" i="13" s="1"/>
  <c r="J7" i="13"/>
  <c r="M7" i="13" s="1"/>
  <c r="L14" i="6"/>
  <c r="L10" i="6"/>
  <c r="L7" i="6"/>
  <c r="L8" i="6"/>
  <c r="L9" i="6"/>
  <c r="L11" i="6"/>
  <c r="L12" i="6"/>
  <c r="L13" i="6"/>
  <c r="L15" i="6"/>
  <c r="L16" i="6"/>
  <c r="L18" i="6"/>
  <c r="K7" i="6"/>
  <c r="K8" i="6"/>
  <c r="K9" i="6"/>
  <c r="K10" i="6"/>
  <c r="K11" i="6"/>
  <c r="K12" i="6"/>
  <c r="K13" i="6"/>
  <c r="K14" i="6"/>
  <c r="K15" i="6"/>
  <c r="K16" i="6"/>
  <c r="K18" i="6"/>
  <c r="J7" i="6"/>
  <c r="J8" i="6"/>
  <c r="J9" i="6"/>
  <c r="J10" i="6"/>
  <c r="J11" i="6"/>
  <c r="J12" i="6"/>
  <c r="J13" i="6"/>
  <c r="J14" i="6"/>
  <c r="J15" i="6"/>
  <c r="J16" i="6"/>
  <c r="J18" i="6"/>
  <c r="L8" i="26"/>
  <c r="L9" i="26"/>
  <c r="L10" i="26"/>
  <c r="L11" i="26"/>
  <c r="L12" i="26"/>
  <c r="L13" i="26"/>
  <c r="L14" i="26"/>
  <c r="L15" i="26"/>
  <c r="O15" i="26" s="1"/>
  <c r="L16" i="26"/>
  <c r="L17" i="26"/>
  <c r="L18" i="26"/>
  <c r="O18" i="26" s="1"/>
  <c r="L19" i="26"/>
  <c r="L20" i="26"/>
  <c r="L21" i="26"/>
  <c r="K8" i="26"/>
  <c r="K9" i="26"/>
  <c r="K10" i="26"/>
  <c r="K11" i="26"/>
  <c r="K12" i="26"/>
  <c r="K13" i="26"/>
  <c r="K14" i="26"/>
  <c r="K15" i="26"/>
  <c r="K16" i="26"/>
  <c r="K17" i="26"/>
  <c r="N15" i="26" s="1"/>
  <c r="K18" i="26"/>
  <c r="N18" i="26" s="1"/>
  <c r="K19" i="26"/>
  <c r="K20" i="26"/>
  <c r="K21" i="26"/>
  <c r="J8" i="26"/>
  <c r="J9" i="26"/>
  <c r="J10" i="26"/>
  <c r="J11" i="26"/>
  <c r="J12" i="26"/>
  <c r="J13" i="26"/>
  <c r="J14" i="26"/>
  <c r="J15" i="26"/>
  <c r="J16" i="26"/>
  <c r="J17" i="26"/>
  <c r="J18" i="26"/>
  <c r="M18" i="26" s="1"/>
  <c r="J19" i="26"/>
  <c r="J20" i="26"/>
  <c r="J21" i="26"/>
  <c r="L7" i="26"/>
  <c r="K7" i="26"/>
  <c r="J7" i="26"/>
  <c r="L8" i="7"/>
  <c r="L9" i="7"/>
  <c r="L10" i="7"/>
  <c r="L11" i="7"/>
  <c r="L12" i="7"/>
  <c r="L13" i="7"/>
  <c r="L14" i="7"/>
  <c r="K8" i="7"/>
  <c r="K9" i="7"/>
  <c r="K10" i="7"/>
  <c r="K11" i="7"/>
  <c r="K12" i="7"/>
  <c r="K13" i="7"/>
  <c r="K14" i="7"/>
  <c r="J8" i="7"/>
  <c r="J9" i="7"/>
  <c r="J10" i="7"/>
  <c r="J11" i="7"/>
  <c r="J12" i="7"/>
  <c r="J13" i="7"/>
  <c r="J14" i="7"/>
  <c r="L7" i="7"/>
  <c r="K7" i="7"/>
  <c r="J7" i="7"/>
  <c r="L22" i="4"/>
  <c r="K22" i="4"/>
  <c r="L7" i="4"/>
  <c r="L8" i="4"/>
  <c r="L9" i="4"/>
  <c r="L10" i="4"/>
  <c r="L11" i="4"/>
  <c r="L14" i="4"/>
  <c r="L15" i="4"/>
  <c r="L16" i="4"/>
  <c r="L17" i="4"/>
  <c r="L18" i="4"/>
  <c r="L19" i="4"/>
  <c r="L20" i="4"/>
  <c r="L21" i="4"/>
  <c r="L23" i="4"/>
  <c r="L24" i="4"/>
  <c r="O24" i="4" s="1"/>
  <c r="K7" i="4"/>
  <c r="K8" i="4"/>
  <c r="K9" i="4"/>
  <c r="K10" i="4"/>
  <c r="K11" i="4"/>
  <c r="K14" i="4"/>
  <c r="K15" i="4"/>
  <c r="K16" i="4"/>
  <c r="K17" i="4"/>
  <c r="K18" i="4"/>
  <c r="K19" i="4"/>
  <c r="K20" i="4"/>
  <c r="K21" i="4"/>
  <c r="K23" i="4"/>
  <c r="K24" i="4"/>
  <c r="N24" i="4" s="1"/>
  <c r="J7" i="4"/>
  <c r="J8" i="4"/>
  <c r="J9" i="4"/>
  <c r="J10" i="4"/>
  <c r="J11" i="4"/>
  <c r="J14" i="4"/>
  <c r="J15" i="4"/>
  <c r="J16" i="4"/>
  <c r="J17" i="4"/>
  <c r="J18" i="4"/>
  <c r="J19" i="4"/>
  <c r="J20" i="4"/>
  <c r="J21" i="4"/>
  <c r="J22" i="4"/>
  <c r="J23" i="4"/>
  <c r="J24" i="4"/>
  <c r="M24" i="4" s="1"/>
  <c r="L22" i="3"/>
  <c r="L23" i="3"/>
  <c r="L24" i="3"/>
  <c r="L25" i="3"/>
  <c r="K22" i="3"/>
  <c r="K23" i="3"/>
  <c r="K24" i="3"/>
  <c r="K25" i="3"/>
  <c r="J22" i="3"/>
  <c r="J23" i="3"/>
  <c r="J24" i="3"/>
  <c r="J25" i="3"/>
  <c r="N11" i="31" l="1"/>
  <c r="O19" i="5"/>
  <c r="O21" i="5"/>
  <c r="N19" i="5"/>
  <c r="M20" i="19"/>
  <c r="M19" i="5"/>
  <c r="M21" i="5"/>
  <c r="N7" i="5"/>
  <c r="M7" i="5"/>
  <c r="M7" i="29"/>
  <c r="M13" i="29"/>
  <c r="M7" i="10"/>
  <c r="N15" i="13"/>
  <c r="M7" i="6"/>
  <c r="M7" i="26"/>
  <c r="O12" i="7"/>
  <c r="N12" i="7"/>
  <c r="M12" i="7"/>
  <c r="M14" i="4"/>
  <c r="O20" i="30"/>
  <c r="O26" i="30" s="1"/>
  <c r="O27" i="30" s="1"/>
  <c r="N13" i="33"/>
  <c r="M15" i="26"/>
  <c r="N21" i="27"/>
  <c r="N7" i="33"/>
  <c r="O7" i="33"/>
  <c r="N7" i="26"/>
  <c r="O7" i="26"/>
  <c r="O21" i="27"/>
  <c r="M21" i="27"/>
  <c r="O22" i="3"/>
  <c r="O28" i="3" s="1"/>
  <c r="O29" i="3" s="1"/>
  <c r="M22" i="3"/>
  <c r="M28" i="3" s="1"/>
  <c r="N22" i="3"/>
  <c r="N28" i="3" s="1"/>
  <c r="N20" i="30"/>
  <c r="N26" i="30" s="1"/>
  <c r="N27" i="30" s="1"/>
  <c r="M22" i="32"/>
  <c r="O22" i="32"/>
  <c r="N22" i="32"/>
  <c r="M20" i="30"/>
  <c r="M26" i="30" s="1"/>
  <c r="O19" i="4"/>
  <c r="N19" i="4"/>
  <c r="O14" i="4"/>
  <c r="M19" i="4"/>
  <c r="N14" i="4"/>
  <c r="O21" i="4"/>
  <c r="M7" i="4"/>
  <c r="N7" i="4"/>
  <c r="O7" i="4"/>
  <c r="O26" i="5"/>
  <c r="N26" i="5"/>
  <c r="M13" i="33"/>
  <c r="O13" i="33"/>
  <c r="M7" i="33"/>
  <c r="N7" i="29"/>
  <c r="O13" i="29"/>
  <c r="N13" i="29"/>
  <c r="M26" i="5"/>
  <c r="O7" i="10"/>
  <c r="N7" i="10"/>
  <c r="O7" i="29"/>
  <c r="O18" i="19"/>
  <c r="N20" i="19"/>
  <c r="O7" i="19"/>
  <c r="N7" i="19"/>
  <c r="O7" i="6"/>
  <c r="N7" i="6"/>
  <c r="N13" i="21"/>
  <c r="O7" i="21"/>
  <c r="N7" i="21"/>
  <c r="M7" i="21"/>
  <c r="M13" i="21"/>
  <c r="O13" i="21"/>
  <c r="O7" i="12"/>
  <c r="O19" i="12" s="1"/>
  <c r="O20" i="12" s="1"/>
  <c r="N7" i="12"/>
  <c r="N19" i="12" s="1"/>
  <c r="N20" i="12" s="1"/>
  <c r="M7" i="12"/>
  <c r="M19" i="12" s="1"/>
  <c r="M20" i="12" s="1"/>
  <c r="O7" i="7"/>
  <c r="O17" i="7" s="1"/>
  <c r="O18" i="7" s="1"/>
  <c r="M7" i="7"/>
  <c r="M17" i="7" s="1"/>
  <c r="M18" i="7" s="1"/>
  <c r="N7" i="7"/>
  <c r="N17" i="7" s="1"/>
  <c r="N18" i="7" s="1"/>
  <c r="N27" i="32" l="1"/>
  <c r="N28" i="32" s="1"/>
  <c r="O27" i="32"/>
  <c r="O28" i="32" s="1"/>
  <c r="N29" i="3"/>
  <c r="M29" i="3"/>
  <c r="M27" i="30"/>
  <c r="M27" i="32"/>
  <c r="M28" i="32" s="1"/>
  <c r="O26" i="4"/>
  <c r="O27" i="4" s="1"/>
  <c r="O28" i="31"/>
  <c r="O30" i="31" s="1"/>
  <c r="O31" i="31" s="1"/>
  <c r="N28" i="31"/>
  <c r="N30" i="31" s="1"/>
  <c r="N31" i="31" s="1"/>
  <c r="M28" i="31"/>
  <c r="M30" i="31" s="1"/>
  <c r="M31" i="31" s="1"/>
  <c r="M15" i="28" l="1"/>
  <c r="O12" i="11"/>
  <c r="O13" i="6"/>
  <c r="O15" i="28"/>
  <c r="N15" i="28"/>
  <c r="N12" i="11"/>
  <c r="M12" i="11"/>
  <c r="M13" i="6"/>
  <c r="N13" i="6"/>
  <c r="O16" i="11" l="1"/>
  <c r="N16" i="11"/>
  <c r="M16" i="11"/>
  <c r="M12" i="34" l="1"/>
  <c r="O12" i="34"/>
  <c r="N12" i="34"/>
  <c r="M7" i="28" l="1"/>
  <c r="M20" i="28" s="1"/>
  <c r="M15" i="10" l="1"/>
  <c r="M21" i="4"/>
  <c r="M26" i="4" s="1"/>
  <c r="M27" i="4" s="1"/>
  <c r="N21" i="4"/>
  <c r="N26" i="4" s="1"/>
  <c r="N27" i="4" s="1"/>
  <c r="O7" i="28"/>
  <c r="O20" i="28" s="1"/>
  <c r="O7" i="34"/>
  <c r="N7" i="34"/>
  <c r="N7" i="11"/>
  <c r="N18" i="11" s="1"/>
  <c r="N19" i="11" s="1"/>
  <c r="N7" i="28"/>
  <c r="N20" i="28" s="1"/>
  <c r="O7" i="11"/>
  <c r="O18" i="11" s="1"/>
  <c r="O19" i="11" s="1"/>
  <c r="M7" i="11"/>
  <c r="M18" i="11" s="1"/>
  <c r="M19" i="11" s="1"/>
  <c r="N15" i="10"/>
  <c r="M7" i="34"/>
  <c r="O15" i="10"/>
  <c r="O21" i="26" l="1"/>
  <c r="O23" i="26" s="1"/>
  <c r="O24" i="26" s="1"/>
  <c r="N21" i="26"/>
  <c r="N23" i="26" s="1"/>
  <c r="N24" i="26" s="1"/>
  <c r="M21" i="26"/>
  <c r="M23" i="26" s="1"/>
  <c r="M24" i="26" s="1"/>
  <c r="O19" i="13" l="1"/>
  <c r="N19" i="13"/>
  <c r="M19" i="13"/>
  <c r="O18" i="13"/>
  <c r="N18" i="13"/>
  <c r="M18" i="13"/>
  <c r="M21" i="13" s="1"/>
  <c r="O21" i="13" l="1"/>
  <c r="N21" i="13"/>
  <c r="N22" i="13" s="1"/>
  <c r="M22" i="13"/>
  <c r="O22" i="13"/>
  <c r="O21" i="33" l="1"/>
  <c r="O23" i="33" s="1"/>
  <c r="O24" i="33" s="1"/>
  <c r="M27" i="5" l="1"/>
  <c r="O15" i="34" l="1"/>
  <c r="O17" i="34" s="1"/>
  <c r="O18" i="34" s="1"/>
  <c r="N15" i="34"/>
  <c r="N17" i="34" s="1"/>
  <c r="N18" i="34" s="1"/>
  <c r="M15" i="34"/>
  <c r="M17" i="34" s="1"/>
  <c r="M18" i="34" s="1"/>
  <c r="N21" i="33"/>
  <c r="N23" i="33" s="1"/>
  <c r="N24" i="33" s="1"/>
  <c r="M21" i="33"/>
  <c r="M23" i="33" l="1"/>
  <c r="M24" i="33" s="1"/>
  <c r="O19" i="34"/>
  <c r="O20" i="34" s="1"/>
  <c r="N19" i="34"/>
  <c r="N20" i="34" s="1"/>
  <c r="O17" i="29"/>
  <c r="N17" i="29"/>
  <c r="M17" i="29"/>
  <c r="O19" i="29" l="1"/>
  <c r="O20" i="29" s="1"/>
  <c r="M19" i="29"/>
  <c r="M20" i="29" s="1"/>
  <c r="N19" i="29"/>
  <c r="N20" i="29" s="1"/>
  <c r="M19" i="34"/>
  <c r="M20" i="34" s="1"/>
  <c r="N21" i="28"/>
  <c r="O21" i="28"/>
  <c r="M21" i="28"/>
  <c r="O28" i="27"/>
  <c r="N28" i="27"/>
  <c r="M28" i="27"/>
  <c r="O20" i="21" l="1"/>
  <c r="N20" i="21"/>
  <c r="M20" i="21"/>
  <c r="O24" i="19"/>
  <c r="O27" i="19" s="1"/>
  <c r="O28" i="19" s="1"/>
  <c r="N24" i="19"/>
  <c r="N27" i="19" s="1"/>
  <c r="N28" i="19" s="1"/>
  <c r="M24" i="19"/>
  <c r="M27" i="19" s="1"/>
  <c r="M28" i="19" s="1"/>
  <c r="N23" i="21" l="1"/>
  <c r="N24" i="21" s="1"/>
  <c r="M23" i="21"/>
  <c r="M24" i="21" s="1"/>
  <c r="O23" i="21"/>
  <c r="O24" i="21" s="1"/>
  <c r="O21" i="29"/>
  <c r="O22" i="29" s="1"/>
  <c r="M21" i="29" l="1"/>
  <c r="M22" i="29" s="1"/>
  <c r="N21" i="29"/>
  <c r="N22" i="29" s="1"/>
  <c r="O19" i="10"/>
  <c r="N19" i="10"/>
  <c r="M19" i="10"/>
  <c r="O18" i="6"/>
  <c r="O20" i="6" s="1"/>
  <c r="O21" i="6" s="1"/>
  <c r="N18" i="6"/>
  <c r="N20" i="6" s="1"/>
  <c r="N21" i="6" s="1"/>
  <c r="M18" i="6"/>
  <c r="M20" i="6" s="1"/>
  <c r="M21" i="6" s="1"/>
  <c r="N21" i="10" l="1"/>
  <c r="N22" i="10" s="1"/>
  <c r="O21" i="10"/>
  <c r="O22" i="10" s="1"/>
  <c r="M21" i="10"/>
  <c r="M22" i="10" s="1"/>
  <c r="N27" i="5"/>
  <c r="N20" i="11"/>
  <c r="N21" i="11" s="1"/>
  <c r="O20" i="11"/>
  <c r="O21" i="11" s="1"/>
  <c r="M20" i="11" l="1"/>
  <c r="M21" i="11" s="1"/>
  <c r="N22" i="6"/>
  <c r="N21" i="34" l="1"/>
  <c r="N23" i="6"/>
  <c r="M22" i="6"/>
  <c r="M23" i="6" s="1"/>
  <c r="N23" i="34" l="1"/>
  <c r="M21" i="34"/>
  <c r="M23" i="34" l="1"/>
  <c r="O22" i="6"/>
  <c r="O23" i="6" l="1"/>
  <c r="O21" i="34"/>
  <c r="O27" i="5"/>
  <c r="O23" i="34" l="1"/>
</calcChain>
</file>

<file path=xl/sharedStrings.xml><?xml version="1.0" encoding="utf-8"?>
<sst xmlns="http://schemas.openxmlformats.org/spreadsheetml/2006/main" count="910" uniqueCount="186">
  <si>
    <t>лук репчатый</t>
  </si>
  <si>
    <t>масло сливочное</t>
  </si>
  <si>
    <t>масло растительное</t>
  </si>
  <si>
    <t>Хлеб ржано-пшеничный</t>
  </si>
  <si>
    <t>хлеб ржано-пшеничный</t>
  </si>
  <si>
    <t>Калорийность, ккал</t>
  </si>
  <si>
    <t>Наименование блюд</t>
  </si>
  <si>
    <t>Выход блюда, г</t>
  </si>
  <si>
    <t>Ингредиенты блюда</t>
  </si>
  <si>
    <t>Цена</t>
  </si>
  <si>
    <t>Брутто, г</t>
  </si>
  <si>
    <t>Сумма</t>
  </si>
  <si>
    <t>Стоимость блюда</t>
  </si>
  <si>
    <t>яблоко</t>
  </si>
  <si>
    <t>Яблоко</t>
  </si>
  <si>
    <t>вода</t>
  </si>
  <si>
    <t>сахар</t>
  </si>
  <si>
    <t>томатная паста</t>
  </si>
  <si>
    <t>морковь</t>
  </si>
  <si>
    <t>1 неделя 2-й день</t>
  </si>
  <si>
    <t>1 неделя 4-й день</t>
  </si>
  <si>
    <t>1 неделя 5-й день</t>
  </si>
  <si>
    <t>бульон</t>
  </si>
  <si>
    <t>1 неделя 3-й день</t>
  </si>
  <si>
    <t>2 неделя 3-й день</t>
  </si>
  <si>
    <t>2 неделя 4-й день</t>
  </si>
  <si>
    <t>Гарнир: рис припущенный</t>
  </si>
  <si>
    <t>Гарнир: макароны отварные</t>
  </si>
  <si>
    <t>2 неделя 1-й день</t>
  </si>
  <si>
    <t>Гарнир: гречка рассыпчатая</t>
  </si>
  <si>
    <t>крупа гречневая</t>
  </si>
  <si>
    <t>филе судака</t>
  </si>
  <si>
    <t>1 неделя 1-й день</t>
  </si>
  <si>
    <t>2 неделя 2-й день</t>
  </si>
  <si>
    <t>3 неделя 1-й день</t>
  </si>
  <si>
    <t>макароны</t>
  </si>
  <si>
    <t>петрушка</t>
  </si>
  <si>
    <t>соус белый основной</t>
  </si>
  <si>
    <t xml:space="preserve">Итого цена рациона </t>
  </si>
  <si>
    <t>Итого цена рациона</t>
  </si>
  <si>
    <t>сухофрукты</t>
  </si>
  <si>
    <t xml:space="preserve">Средняя цена рациона за неделю </t>
  </si>
  <si>
    <t>говядина (мякоть)</t>
  </si>
  <si>
    <t>100</t>
  </si>
  <si>
    <t>80</t>
  </si>
  <si>
    <t>Четырехнедельное меню блюд для организации бесплатного питания обучающихся в организациях среднего образования за счет бюджетных средств</t>
  </si>
  <si>
    <t>"УТВЕРЖДАЮ"</t>
  </si>
  <si>
    <t>филе курицы</t>
  </si>
  <si>
    <t>2 неделя 5-й день</t>
  </si>
  <si>
    <t xml:space="preserve">   </t>
  </si>
  <si>
    <t>яблоки свежие</t>
  </si>
  <si>
    <t xml:space="preserve"> </t>
  </si>
  <si>
    <t>200</t>
  </si>
  <si>
    <t>соль йодированная</t>
  </si>
  <si>
    <t>лимон</t>
  </si>
  <si>
    <t xml:space="preserve">сахар </t>
  </si>
  <si>
    <t>какао порошок</t>
  </si>
  <si>
    <t>Какао на молоке</t>
  </si>
  <si>
    <t xml:space="preserve">крупа рисовая </t>
  </si>
  <si>
    <t>чеснок</t>
  </si>
  <si>
    <t>спагетти</t>
  </si>
  <si>
    <t>молоко 2,5%</t>
  </si>
  <si>
    <t>Компот из свежих яблок</t>
  </si>
  <si>
    <t>Паста Болоньезе</t>
  </si>
  <si>
    <t>грудка индейки</t>
  </si>
  <si>
    <t xml:space="preserve">соль йодированная </t>
  </si>
  <si>
    <t>Компот из смеси сухофруктов</t>
  </si>
  <si>
    <t>Плов с говядиной</t>
  </si>
  <si>
    <t>Мясо по казахски</t>
  </si>
  <si>
    <t xml:space="preserve">лук репчатый </t>
  </si>
  <si>
    <t xml:space="preserve">бульон </t>
  </si>
  <si>
    <t>сочни</t>
  </si>
  <si>
    <t>мука пшеничная высшего сорта</t>
  </si>
  <si>
    <t>3 неделя 2-й день</t>
  </si>
  <si>
    <t>3 неделя 3-й день</t>
  </si>
  <si>
    <t>3 неделя 4-й день</t>
  </si>
  <si>
    <t>3 неделя 5-й день</t>
  </si>
  <si>
    <t>4 неделя 1-й день</t>
  </si>
  <si>
    <t>4 неделя 2-й день</t>
  </si>
  <si>
    <t>4 неделя 3-й день</t>
  </si>
  <si>
    <t>4 неделя 4-й день</t>
  </si>
  <si>
    <t>сметана 20%</t>
  </si>
  <si>
    <t>крупа рисовая</t>
  </si>
  <si>
    <t>4 неделя 5-й день</t>
  </si>
  <si>
    <t xml:space="preserve">Средняя цена рациона за 4 недели </t>
  </si>
  <si>
    <t>Примечание*:</t>
  </si>
  <si>
    <t>*При приготовлении блюд использовать соль не более 1 гр. на прием в начальных классах, старшим детям не более 1.5 гр. Рекомендовано ВОЗ.</t>
  </si>
  <si>
    <t>7-10 лет 1-4 класс</t>
  </si>
  <si>
    <t>11-14 лет 5-9 класс</t>
  </si>
  <si>
    <t>15-18 лет        10-11 класс</t>
  </si>
  <si>
    <t>7-10 лет       1-4 класс</t>
  </si>
  <si>
    <t>7-10 лет            1-4 класс</t>
  </si>
  <si>
    <t>11-14 лет         5-9 класс</t>
  </si>
  <si>
    <t>15-18 лет            10-11 класс</t>
  </si>
  <si>
    <t>Напиток лимонно - яблочный</t>
  </si>
  <si>
    <t>11-14 лет           5-9 класс</t>
  </si>
  <si>
    <t>15-18 лет           10-11 класс</t>
  </si>
  <si>
    <t>11-14 лет            5-9 класс</t>
  </si>
  <si>
    <t>11-14 лет     5-9 класс</t>
  </si>
  <si>
    <t>15-18 лет         10-11 класс</t>
  </si>
  <si>
    <t>7-10 лет          1-4 класс</t>
  </si>
  <si>
    <t>7-10 лет      1-4 класс</t>
  </si>
  <si>
    <t>7-10 лет                1-4 класс</t>
  </si>
  <si>
    <t>11-14 лет    5-9 класс</t>
  </si>
  <si>
    <t>11-14 лет             5-9 класс</t>
  </si>
  <si>
    <t>7-10 лет        1-4 класс</t>
  </si>
  <si>
    <t>7-10 лет              1-4 класс</t>
  </si>
  <si>
    <t>15-18 лет             10-11 класс</t>
  </si>
  <si>
    <t>Рыбные палочки с соусом</t>
  </si>
  <si>
    <t>200 (40/160)</t>
  </si>
  <si>
    <t>Нарын</t>
  </si>
  <si>
    <t>Мясо тушеное с овощами</t>
  </si>
  <si>
    <t>Соус основной</t>
  </si>
  <si>
    <t>сухари панировочные</t>
  </si>
  <si>
    <t xml:space="preserve">Яблоко </t>
  </si>
  <si>
    <t>каркаде</t>
  </si>
  <si>
    <t>огурцы свежие</t>
  </si>
  <si>
    <t>картофельный крахмал</t>
  </si>
  <si>
    <t>кислота лимонная</t>
  </si>
  <si>
    <t>20</t>
  </si>
  <si>
    <t>Куриные палочки</t>
  </si>
  <si>
    <t>Мясо тушеное в сметанном соусе</t>
  </si>
  <si>
    <t>Чай листовой с лимоном</t>
  </si>
  <si>
    <t>чай</t>
  </si>
  <si>
    <t>*Чайная продукция приобретается исключительно только в листовом виде (гранулированный чай запрещен)</t>
  </si>
  <si>
    <t>*Соблюдение температурного режима блюд и напитков согласно Санитарным правилам РК №ДСМ16</t>
  </si>
  <si>
    <t>мука пшеничная</t>
  </si>
  <si>
    <t>Итого цена рациона с учетом 16% НДС</t>
  </si>
  <si>
    <t>Средняя цена рациона с учетом 16% НДС</t>
  </si>
  <si>
    <t xml:space="preserve">Итого цена рациона с учетом 16% НДС </t>
  </si>
  <si>
    <t>Средняя цена рациона за 4 недели с учетом 16% НДС</t>
  </si>
  <si>
    <t>лето - осень 2026 год</t>
  </si>
  <si>
    <t>Каркаде</t>
  </si>
  <si>
    <t>Гречка по купечески</t>
  </si>
  <si>
    <t>Компот из яблок и кураги</t>
  </si>
  <si>
    <t>Каша 4/5 злаков</t>
  </si>
  <si>
    <t>Самса с курицей</t>
  </si>
  <si>
    <t>Тефтели "Ежики"</t>
  </si>
  <si>
    <t>Филе в сметанном соусе</t>
  </si>
  <si>
    <t>Тесто пресное слоеное</t>
  </si>
  <si>
    <t>капуста пекинская</t>
  </si>
  <si>
    <t>мясо говядины (мякоть)</t>
  </si>
  <si>
    <t>лаваш</t>
  </si>
  <si>
    <t xml:space="preserve">яблоки свежие </t>
  </si>
  <si>
    <t>курага</t>
  </si>
  <si>
    <t>пекинская капуста</t>
  </si>
  <si>
    <t>панировочные сухари</t>
  </si>
  <si>
    <t>йодированная соль</t>
  </si>
  <si>
    <t xml:space="preserve">говядина мякоть </t>
  </si>
  <si>
    <t xml:space="preserve">вода </t>
  </si>
  <si>
    <t>яйцо куриное</t>
  </si>
  <si>
    <t>хлопья 5 злаков</t>
  </si>
  <si>
    <r>
      <t>Меню разработано на основании цен Агенства по стратегическому планированию и реформам Республики Казахстан от</t>
    </r>
    <r>
      <rPr>
        <i/>
        <sz val="10"/>
        <color rgb="FFFF0000"/>
        <rFont val="Times New Roman"/>
        <family val="1"/>
        <charset val="204"/>
      </rPr>
      <t xml:space="preserve"> </t>
    </r>
    <r>
      <rPr>
        <i/>
        <sz val="10"/>
        <color theme="1"/>
        <rFont val="Times New Roman"/>
        <family val="1"/>
        <charset val="204"/>
      </rPr>
      <t xml:space="preserve">10 августа </t>
    </r>
    <r>
      <rPr>
        <i/>
        <sz val="10"/>
        <color rgb="FFFF0000"/>
        <rFont val="Times New Roman"/>
        <family val="1"/>
        <charset val="204"/>
      </rPr>
      <t xml:space="preserve"> </t>
    </r>
    <r>
      <rPr>
        <i/>
        <sz val="10"/>
        <color theme="1"/>
        <rFont val="Times New Roman"/>
        <family val="1"/>
        <charset val="204"/>
      </rPr>
      <t>2026 года, и розничных цен сети супермаркетов магнум.</t>
    </r>
  </si>
  <si>
    <t>Фарш куриный</t>
  </si>
  <si>
    <t>маргарин</t>
  </si>
  <si>
    <t>40</t>
  </si>
  <si>
    <t>200 (50/150)</t>
  </si>
  <si>
    <t>220 (60/160)</t>
  </si>
  <si>
    <t>250 (70/180)</t>
  </si>
  <si>
    <t>250 (50/100/100)</t>
  </si>
  <si>
    <t>150 (40/110)</t>
  </si>
  <si>
    <t>Куриные шарики</t>
  </si>
  <si>
    <t>50 (2/25)</t>
  </si>
  <si>
    <t>80 (2/40)</t>
  </si>
  <si>
    <t>Курочка запеченная (голень)</t>
  </si>
  <si>
    <t>голень</t>
  </si>
  <si>
    <t>Гарнир: картофельное пюре</t>
  </si>
  <si>
    <t>картофель</t>
  </si>
  <si>
    <t>60</t>
  </si>
  <si>
    <t>70 (2/35)</t>
  </si>
  <si>
    <t>(100)50/50</t>
  </si>
  <si>
    <t>(125)75/50</t>
  </si>
  <si>
    <t>240 (40/100/100)</t>
  </si>
  <si>
    <t>180 (40/140)</t>
  </si>
  <si>
    <t>"СОГЛАСОВАНО"</t>
  </si>
  <si>
    <t>КГУ "Управление образования</t>
  </si>
  <si>
    <t>КГУ "Управление общественного</t>
  </si>
  <si>
    <t>города Алматы"</t>
  </si>
  <si>
    <t>здравоохранения города Алматы"</t>
  </si>
  <si>
    <t>______________С. Аралбаев</t>
  </si>
  <si>
    <t>______________М. Пашимов</t>
  </si>
  <si>
    <t>хлеб пшеничный</t>
  </si>
  <si>
    <t>Ролл с говядиной</t>
  </si>
  <si>
    <t>Ролл с курицей</t>
  </si>
  <si>
    <t>Ролл с рыбой</t>
  </si>
  <si>
    <t>Средняя цена рациона за 4 недели c учетом 3% (ИПН)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</si>
</sst>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0.00;###0.00"/>
    <numFmt numFmtId="165" formatCode="###0;###0"/>
    <numFmt numFmtId="166" formatCode="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u/>
      <sz val="1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8"/>
      <color rgb="FFFF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i/>
      <sz val="11"/>
      <name val="Times New Roman"/>
      <family val="1"/>
      <charset val="204"/>
    </font>
    <font>
      <b/>
      <sz val="14"/>
      <color rgb="FF000000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CD5B4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ABF8F"/>
        <bgColor rgb="FF000000"/>
      </patternFill>
    </fill>
  </fills>
  <borders count="2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</borders>
  <cellStyleXfs count="5">
    <xf numFmtId="0" fontId="0" fillId="0" borderId="0"/>
    <xf numFmtId="0" fontId="2" fillId="0" borderId="0"/>
    <xf numFmtId="0" fontId="2" fillId="0" borderId="0"/>
    <xf numFmtId="0" fontId="1" fillId="0" borderId="0"/>
    <xf numFmtId="0" fontId="23" fillId="0" borderId="0"/>
  </cellStyleXfs>
  <cellXfs count="392">
    <xf numFmtId="0" fontId="0" fillId="0" borderId="0" xfId="0"/>
    <xf numFmtId="0" fontId="3" fillId="0" borderId="0" xfId="0" applyFont="1"/>
    <xf numFmtId="2" fontId="3" fillId="0" borderId="0" xfId="0" applyNumberFormat="1" applyFont="1"/>
    <xf numFmtId="0" fontId="4" fillId="0" borderId="0" xfId="0" applyFont="1"/>
    <xf numFmtId="2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top" wrapText="1"/>
    </xf>
    <xf numFmtId="165" fontId="7" fillId="0" borderId="5" xfId="0" applyNumberFormat="1" applyFont="1" applyBorder="1" applyAlignment="1">
      <alignment horizontal="center" vertical="center" wrapText="1"/>
    </xf>
    <xf numFmtId="164" fontId="7" fillId="0" borderId="5" xfId="0" applyNumberFormat="1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center" vertical="center" wrapText="1"/>
    </xf>
    <xf numFmtId="2" fontId="6" fillId="5" borderId="5" xfId="0" applyNumberFormat="1" applyFont="1" applyFill="1" applyBorder="1" applyAlignment="1">
      <alignment horizontal="center" vertical="center" wrapText="1"/>
    </xf>
    <xf numFmtId="2" fontId="6" fillId="5" borderId="5" xfId="0" applyNumberFormat="1" applyFont="1" applyFill="1" applyBorder="1" applyAlignment="1">
      <alignment horizontal="center" vertical="center"/>
    </xf>
    <xf numFmtId="2" fontId="3" fillId="0" borderId="5" xfId="0" applyNumberFormat="1" applyFont="1" applyBorder="1" applyAlignment="1">
      <alignment horizontal="left" vertical="top" wrapText="1"/>
    </xf>
    <xf numFmtId="164" fontId="8" fillId="2" borderId="5" xfId="0" applyNumberFormat="1" applyFont="1" applyFill="1" applyBorder="1" applyAlignment="1">
      <alignment vertical="top" wrapText="1"/>
    </xf>
    <xf numFmtId="164" fontId="8" fillId="3" borderId="5" xfId="0" applyNumberFormat="1" applyFont="1" applyFill="1" applyBorder="1" applyAlignment="1">
      <alignment vertical="top" wrapText="1"/>
    </xf>
    <xf numFmtId="0" fontId="10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2" fontId="6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5" xfId="0" applyFont="1" applyBorder="1" applyAlignment="1">
      <alignment horizontal="left" wrapText="1"/>
    </xf>
    <xf numFmtId="165" fontId="7" fillId="0" borderId="5" xfId="0" applyNumberFormat="1" applyFont="1" applyBorder="1" applyAlignment="1">
      <alignment horizontal="center" wrapText="1"/>
    </xf>
    <xf numFmtId="0" fontId="6" fillId="0" borderId="5" xfId="0" applyFont="1" applyBorder="1" applyAlignment="1">
      <alignment wrapText="1"/>
    </xf>
    <xf numFmtId="0" fontId="5" fillId="0" borderId="3" xfId="0" applyFont="1" applyBorder="1" applyAlignment="1">
      <alignment horizontal="left" vertical="top" wrapText="1"/>
    </xf>
    <xf numFmtId="165" fontId="8" fillId="0" borderId="5" xfId="0" applyNumberFormat="1" applyFont="1" applyBorder="1" applyAlignment="1">
      <alignment horizontal="center" vertical="top" wrapText="1"/>
    </xf>
    <xf numFmtId="2" fontId="6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65" fontId="8" fillId="0" borderId="8" xfId="0" applyNumberFormat="1" applyFont="1" applyBorder="1" applyAlignment="1">
      <alignment horizontal="center" vertical="top" wrapText="1"/>
    </xf>
    <xf numFmtId="0" fontId="3" fillId="0" borderId="5" xfId="0" applyFont="1" applyBorder="1" applyAlignment="1">
      <alignment vertical="top" wrapText="1"/>
    </xf>
    <xf numFmtId="0" fontId="4" fillId="0" borderId="0" xfId="0" applyFont="1" applyAlignment="1">
      <alignment wrapText="1"/>
    </xf>
    <xf numFmtId="164" fontId="8" fillId="4" borderId="5" xfId="0" applyNumberFormat="1" applyFont="1" applyFill="1" applyBorder="1" applyAlignment="1">
      <alignment vertical="top" wrapText="1"/>
    </xf>
    <xf numFmtId="0" fontId="3" fillId="0" borderId="0" xfId="0" applyFont="1" applyAlignment="1">
      <alignment wrapText="1"/>
    </xf>
    <xf numFmtId="2" fontId="7" fillId="0" borderId="5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 wrapText="1"/>
    </xf>
    <xf numFmtId="2" fontId="3" fillId="0" borderId="0" xfId="0" applyNumberFormat="1" applyFont="1" applyAlignment="1">
      <alignment horizontal="left" vertical="top"/>
    </xf>
    <xf numFmtId="0" fontId="3" fillId="0" borderId="8" xfId="0" applyFont="1" applyBorder="1"/>
    <xf numFmtId="2" fontId="3" fillId="0" borderId="0" xfId="0" applyNumberFormat="1" applyFont="1" applyAlignment="1">
      <alignment horizontal="left"/>
    </xf>
    <xf numFmtId="0" fontId="10" fillId="0" borderId="0" xfId="0" applyFont="1" applyAlignment="1">
      <alignment horizontal="left" vertical="top" wrapText="1"/>
    </xf>
    <xf numFmtId="0" fontId="6" fillId="0" borderId="5" xfId="1" applyFont="1" applyBorder="1" applyAlignment="1">
      <alignment vertical="top"/>
    </xf>
    <xf numFmtId="0" fontId="7" fillId="0" borderId="5" xfId="0" applyFont="1" applyBorder="1" applyAlignment="1">
      <alignment horizontal="center" vertical="center"/>
    </xf>
    <xf numFmtId="0" fontId="6" fillId="0" borderId="5" xfId="1" applyFont="1" applyBorder="1" applyAlignment="1">
      <alignment vertical="top" wrapText="1"/>
    </xf>
    <xf numFmtId="164" fontId="8" fillId="2" borderId="8" xfId="0" applyNumberFormat="1" applyFont="1" applyFill="1" applyBorder="1" applyAlignment="1">
      <alignment vertical="top" wrapText="1"/>
    </xf>
    <xf numFmtId="165" fontId="8" fillId="0" borderId="14" xfId="0" applyNumberFormat="1" applyFont="1" applyBorder="1" applyAlignment="1">
      <alignment horizontal="center" vertical="top" wrapText="1"/>
    </xf>
    <xf numFmtId="2" fontId="5" fillId="2" borderId="5" xfId="0" applyNumberFormat="1" applyFont="1" applyFill="1" applyBorder="1" applyAlignment="1">
      <alignment horizontal="right" vertical="top" wrapText="1"/>
    </xf>
    <xf numFmtId="0" fontId="3" fillId="0" borderId="0" xfId="0" applyFont="1" applyAlignment="1">
      <alignment vertical="top"/>
    </xf>
    <xf numFmtId="2" fontId="5" fillId="3" borderId="5" xfId="0" applyNumberFormat="1" applyFont="1" applyFill="1" applyBorder="1" applyAlignment="1">
      <alignment horizontal="right" vertical="top" wrapText="1"/>
    </xf>
    <xf numFmtId="0" fontId="3" fillId="0" borderId="5" xfId="0" applyFont="1" applyBorder="1"/>
    <xf numFmtId="0" fontId="9" fillId="2" borderId="1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4" borderId="2" xfId="0" applyFont="1" applyFill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12" fillId="0" borderId="0" xfId="0" applyFont="1"/>
    <xf numFmtId="2" fontId="4" fillId="3" borderId="5" xfId="0" applyNumberFormat="1" applyFont="1" applyFill="1" applyBorder="1"/>
    <xf numFmtId="2" fontId="4" fillId="0" borderId="0" xfId="0" applyNumberFormat="1" applyFont="1" applyAlignment="1">
      <alignment horizontal="left"/>
    </xf>
    <xf numFmtId="164" fontId="3" fillId="0" borderId="5" xfId="0" applyNumberFormat="1" applyFont="1" applyBorder="1" applyAlignment="1">
      <alignment vertical="top" wrapText="1"/>
    </xf>
    <xf numFmtId="165" fontId="7" fillId="0" borderId="5" xfId="0" applyNumberFormat="1" applyFont="1" applyBorder="1" applyAlignment="1">
      <alignment horizontal="center" vertical="top" wrapText="1"/>
    </xf>
    <xf numFmtId="0" fontId="9" fillId="2" borderId="5" xfId="0" applyFont="1" applyFill="1" applyBorder="1" applyAlignment="1">
      <alignment horizontal="left" vertical="top" wrapText="1"/>
    </xf>
    <xf numFmtId="0" fontId="9" fillId="3" borderId="5" xfId="0" applyFont="1" applyFill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6" fillId="0" borderId="5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top" wrapText="1"/>
    </xf>
    <xf numFmtId="0" fontId="9" fillId="4" borderId="5" xfId="0" applyFont="1" applyFill="1" applyBorder="1" applyAlignment="1">
      <alignment horizontal="left" vertical="top" wrapText="1"/>
    </xf>
    <xf numFmtId="0" fontId="7" fillId="0" borderId="0" xfId="0" applyFont="1"/>
    <xf numFmtId="2" fontId="7" fillId="0" borderId="0" xfId="0" applyNumberFormat="1" applyFont="1"/>
    <xf numFmtId="0" fontId="8" fillId="0" borderId="0" xfId="0" applyFont="1"/>
    <xf numFmtId="0" fontId="7" fillId="0" borderId="5" xfId="0" applyFont="1" applyBorder="1"/>
    <xf numFmtId="0" fontId="7" fillId="6" borderId="5" xfId="0" applyFont="1" applyFill="1" applyBorder="1" applyAlignment="1">
      <alignment horizontal="left"/>
    </xf>
    <xf numFmtId="2" fontId="7" fillId="6" borderId="5" xfId="0" applyNumberFormat="1" applyFont="1" applyFill="1" applyBorder="1" applyAlignment="1">
      <alignment horizontal="center" vertical="center" wrapText="1"/>
    </xf>
    <xf numFmtId="165" fontId="7" fillId="6" borderId="5" xfId="0" applyNumberFormat="1" applyFont="1" applyFill="1" applyBorder="1" applyAlignment="1">
      <alignment horizontal="center" vertical="center" wrapText="1"/>
    </xf>
    <xf numFmtId="2" fontId="7" fillId="6" borderId="5" xfId="0" applyNumberFormat="1" applyFont="1" applyFill="1" applyBorder="1" applyAlignment="1">
      <alignment horizontal="center" vertical="center"/>
    </xf>
    <xf numFmtId="0" fontId="7" fillId="6" borderId="5" xfId="0" applyFont="1" applyFill="1" applyBorder="1"/>
    <xf numFmtId="2" fontId="6" fillId="6" borderId="5" xfId="0" applyNumberFormat="1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2" fontId="7" fillId="0" borderId="5" xfId="0" applyNumberFormat="1" applyFont="1" applyBorder="1"/>
    <xf numFmtId="164" fontId="7" fillId="0" borderId="6" xfId="0" applyNumberFormat="1" applyFont="1" applyBorder="1" applyAlignment="1">
      <alignment vertical="top" wrapText="1"/>
    </xf>
    <xf numFmtId="0" fontId="9" fillId="7" borderId="5" xfId="0" applyFont="1" applyFill="1" applyBorder="1" applyAlignment="1">
      <alignment horizontal="left" vertical="top" wrapText="1"/>
    </xf>
    <xf numFmtId="2" fontId="5" fillId="7" borderId="6" xfId="0" applyNumberFormat="1" applyFont="1" applyFill="1" applyBorder="1" applyAlignment="1">
      <alignment horizontal="right" vertical="top" wrapText="1"/>
    </xf>
    <xf numFmtId="0" fontId="9" fillId="8" borderId="5" xfId="0" applyFont="1" applyFill="1" applyBorder="1" applyAlignment="1">
      <alignment horizontal="left" vertical="top" wrapText="1"/>
    </xf>
    <xf numFmtId="2" fontId="5" fillId="8" borderId="6" xfId="0" applyNumberFormat="1" applyFont="1" applyFill="1" applyBorder="1" applyAlignment="1">
      <alignment horizontal="right" vertical="top" wrapText="1"/>
    </xf>
    <xf numFmtId="0" fontId="7" fillId="0" borderId="5" xfId="0" applyFont="1" applyBorder="1" applyAlignment="1">
      <alignment horizontal="center" vertical="top"/>
    </xf>
    <xf numFmtId="0" fontId="7" fillId="0" borderId="5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5" fontId="7" fillId="6" borderId="5" xfId="0" applyNumberFormat="1" applyFont="1" applyFill="1" applyBorder="1" applyAlignment="1">
      <alignment horizontal="center" vertical="top" wrapText="1"/>
    </xf>
    <xf numFmtId="2" fontId="7" fillId="0" borderId="6" xfId="0" applyNumberFormat="1" applyFont="1" applyBorder="1" applyAlignment="1">
      <alignment horizontal="center" vertical="top" wrapText="1"/>
    </xf>
    <xf numFmtId="2" fontId="7" fillId="0" borderId="5" xfId="0" applyNumberFormat="1" applyFont="1" applyBorder="1" applyAlignment="1">
      <alignment horizontal="center" vertical="top"/>
    </xf>
    <xf numFmtId="164" fontId="7" fillId="6" borderId="6" xfId="0" applyNumberFormat="1" applyFont="1" applyFill="1" applyBorder="1" applyAlignment="1">
      <alignment horizontal="center" vertical="top" wrapText="1"/>
    </xf>
    <xf numFmtId="164" fontId="7" fillId="0" borderId="5" xfId="0" applyNumberFormat="1" applyFont="1" applyBorder="1" applyAlignment="1">
      <alignment horizontal="center" vertical="top"/>
    </xf>
    <xf numFmtId="0" fontId="7" fillId="0" borderId="6" xfId="0" applyFont="1" applyBorder="1" applyAlignment="1">
      <alignment horizontal="left" vertical="top" wrapText="1"/>
    </xf>
    <xf numFmtId="2" fontId="7" fillId="0" borderId="5" xfId="0" applyNumberFormat="1" applyFont="1" applyBorder="1" applyAlignment="1">
      <alignment horizontal="left" vertical="top" wrapText="1"/>
    </xf>
    <xf numFmtId="165" fontId="8" fillId="0" borderId="6" xfId="0" applyNumberFormat="1" applyFont="1" applyBorder="1" applyAlignment="1">
      <alignment horizontal="center" vertical="top" wrapText="1"/>
    </xf>
    <xf numFmtId="164" fontId="8" fillId="7" borderId="5" xfId="0" applyNumberFormat="1" applyFont="1" applyFill="1" applyBorder="1" applyAlignment="1">
      <alignment vertical="top" wrapText="1"/>
    </xf>
    <xf numFmtId="164" fontId="8" fillId="8" borderId="5" xfId="0" applyNumberFormat="1" applyFont="1" applyFill="1" applyBorder="1" applyAlignment="1">
      <alignment vertical="top" wrapText="1"/>
    </xf>
    <xf numFmtId="2" fontId="5" fillId="8" borderId="5" xfId="0" applyNumberFormat="1" applyFont="1" applyFill="1" applyBorder="1" applyAlignment="1">
      <alignment horizontal="right" vertical="top" wrapText="1"/>
    </xf>
    <xf numFmtId="0" fontId="13" fillId="0" borderId="0" xfId="0" applyFont="1"/>
    <xf numFmtId="0" fontId="7" fillId="0" borderId="0" xfId="0" applyFont="1" applyAlignment="1">
      <alignment horizontal="left" vertical="top"/>
    </xf>
    <xf numFmtId="0" fontId="6" fillId="6" borderId="6" xfId="2" applyFont="1" applyFill="1" applyBorder="1" applyAlignment="1">
      <alignment horizontal="left" vertical="top" wrapText="1"/>
    </xf>
    <xf numFmtId="2" fontId="6" fillId="6" borderId="5" xfId="0" applyNumberFormat="1" applyFont="1" applyFill="1" applyBorder="1" applyAlignment="1">
      <alignment horizontal="center" vertical="top"/>
    </xf>
    <xf numFmtId="2" fontId="6" fillId="6" borderId="5" xfId="0" applyNumberFormat="1" applyFont="1" applyFill="1" applyBorder="1" applyAlignment="1">
      <alignment horizontal="center" vertical="top" wrapText="1"/>
    </xf>
    <xf numFmtId="0" fontId="7" fillId="6" borderId="5" xfId="0" applyFont="1" applyFill="1" applyBorder="1" applyAlignment="1">
      <alignment horizontal="center" vertical="top" wrapText="1"/>
    </xf>
    <xf numFmtId="0" fontId="7" fillId="0" borderId="13" xfId="0" applyFont="1" applyBorder="1" applyAlignment="1">
      <alignment horizontal="left" vertical="top" wrapText="1"/>
    </xf>
    <xf numFmtId="2" fontId="3" fillId="0" borderId="5" xfId="0" applyNumberFormat="1" applyFont="1" applyBorder="1" applyAlignment="1">
      <alignment horizontal="center"/>
    </xf>
    <xf numFmtId="164" fontId="8" fillId="9" borderId="5" xfId="0" applyNumberFormat="1" applyFont="1" applyFill="1" applyBorder="1" applyAlignment="1">
      <alignment vertical="top" wrapText="1"/>
    </xf>
    <xf numFmtId="2" fontId="8" fillId="2" borderId="8" xfId="0" applyNumberFormat="1" applyFont="1" applyFill="1" applyBorder="1" applyAlignment="1">
      <alignment vertical="top" wrapText="1"/>
    </xf>
    <xf numFmtId="2" fontId="8" fillId="9" borderId="5" xfId="0" applyNumberFormat="1" applyFont="1" applyFill="1" applyBorder="1" applyAlignment="1">
      <alignment vertical="top" wrapText="1"/>
    </xf>
    <xf numFmtId="164" fontId="7" fillId="0" borderId="6" xfId="0" applyNumberFormat="1" applyFont="1" applyBorder="1" applyAlignment="1">
      <alignment horizontal="center" vertical="top" wrapText="1"/>
    </xf>
    <xf numFmtId="164" fontId="3" fillId="0" borderId="5" xfId="0" applyNumberFormat="1" applyFont="1" applyBorder="1" applyAlignment="1">
      <alignment horizontal="center" vertical="top" wrapText="1"/>
    </xf>
    <xf numFmtId="2" fontId="3" fillId="0" borderId="5" xfId="0" applyNumberFormat="1" applyFont="1" applyBorder="1" applyAlignment="1">
      <alignment vertical="top" wrapText="1"/>
    </xf>
    <xf numFmtId="0" fontId="3" fillId="0" borderId="16" xfId="0" applyFont="1" applyBorder="1"/>
    <xf numFmtId="2" fontId="4" fillId="2" borderId="8" xfId="0" applyNumberFormat="1" applyFont="1" applyFill="1" applyBorder="1" applyAlignment="1">
      <alignment vertical="top"/>
    </xf>
    <xf numFmtId="2" fontId="4" fillId="9" borderId="5" xfId="0" applyNumberFormat="1" applyFont="1" applyFill="1" applyBorder="1" applyAlignment="1">
      <alignment vertical="top"/>
    </xf>
    <xf numFmtId="0" fontId="6" fillId="10" borderId="5" xfId="0" applyFont="1" applyFill="1" applyBorder="1" applyAlignment="1">
      <alignment horizontal="left" vertical="top" wrapText="1"/>
    </xf>
    <xf numFmtId="0" fontId="6" fillId="5" borderId="5" xfId="0" applyFont="1" applyFill="1" applyBorder="1" applyAlignment="1">
      <alignment horizontal="left" vertical="top" wrapText="1"/>
    </xf>
    <xf numFmtId="0" fontId="6" fillId="10" borderId="5" xfId="0" applyFont="1" applyFill="1" applyBorder="1" applyAlignment="1">
      <alignment vertical="top" wrapText="1"/>
    </xf>
    <xf numFmtId="2" fontId="6" fillId="10" borderId="5" xfId="0" applyNumberFormat="1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left" vertical="center" wrapText="1"/>
    </xf>
    <xf numFmtId="0" fontId="6" fillId="5" borderId="5" xfId="0" applyFont="1" applyFill="1" applyBorder="1" applyAlignment="1">
      <alignment vertical="center" wrapText="1"/>
    </xf>
    <xf numFmtId="2" fontId="6" fillId="6" borderId="16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165" fontId="7" fillId="6" borderId="9" xfId="0" applyNumberFormat="1" applyFont="1" applyFill="1" applyBorder="1" applyAlignment="1">
      <alignment horizontal="center" vertical="center" wrapText="1"/>
    </xf>
    <xf numFmtId="165" fontId="7" fillId="0" borderId="9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top" wrapText="1"/>
    </xf>
    <xf numFmtId="2" fontId="6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2" fontId="7" fillId="0" borderId="0" xfId="0" applyNumberFormat="1" applyFont="1" applyAlignment="1">
      <alignment horizontal="center" vertical="top" wrapText="1"/>
    </xf>
    <xf numFmtId="0" fontId="7" fillId="6" borderId="9" xfId="0" applyFont="1" applyFill="1" applyBorder="1"/>
    <xf numFmtId="2" fontId="6" fillId="6" borderId="9" xfId="0" applyNumberFormat="1" applyFont="1" applyFill="1" applyBorder="1" applyAlignment="1">
      <alignment horizontal="center" vertical="center" wrapText="1"/>
    </xf>
    <xf numFmtId="164" fontId="7" fillId="6" borderId="10" xfId="0" applyNumberFormat="1" applyFont="1" applyFill="1" applyBorder="1" applyAlignment="1">
      <alignment horizontal="center" vertical="top" wrapText="1"/>
    </xf>
    <xf numFmtId="164" fontId="7" fillId="0" borderId="9" xfId="0" applyNumberFormat="1" applyFont="1" applyBorder="1" applyAlignment="1">
      <alignment horizontal="center" vertical="top"/>
    </xf>
    <xf numFmtId="0" fontId="7" fillId="6" borderId="9" xfId="0" applyFont="1" applyFill="1" applyBorder="1" applyAlignment="1">
      <alignment horizontal="center" vertical="top"/>
    </xf>
    <xf numFmtId="0" fontId="6" fillId="6" borderId="11" xfId="0" applyFont="1" applyFill="1" applyBorder="1" applyAlignment="1">
      <alignment horizontal="left" vertical="top" wrapText="1"/>
    </xf>
    <xf numFmtId="2" fontId="6" fillId="6" borderId="8" xfId="0" applyNumberFormat="1" applyFont="1" applyFill="1" applyBorder="1" applyAlignment="1">
      <alignment horizontal="center" vertical="top" wrapText="1"/>
    </xf>
    <xf numFmtId="0" fontId="7" fillId="6" borderId="21" xfId="0" applyFont="1" applyFill="1" applyBorder="1" applyAlignment="1">
      <alignment horizontal="center" vertical="top" wrapText="1"/>
    </xf>
    <xf numFmtId="164" fontId="7" fillId="0" borderId="0" xfId="0" applyNumberFormat="1" applyFont="1" applyAlignment="1">
      <alignment horizontal="center" vertical="top" wrapText="1"/>
    </xf>
    <xf numFmtId="0" fontId="6" fillId="0" borderId="0" xfId="0" applyFont="1" applyAlignment="1">
      <alignment vertical="top" wrapText="1"/>
    </xf>
    <xf numFmtId="49" fontId="7" fillId="0" borderId="0" xfId="0" applyNumberFormat="1" applyFont="1" applyAlignment="1">
      <alignment vertical="top" wrapText="1"/>
    </xf>
    <xf numFmtId="164" fontId="7" fillId="0" borderId="0" xfId="0" applyNumberFormat="1" applyFont="1" applyAlignment="1">
      <alignment vertical="top" wrapText="1"/>
    </xf>
    <xf numFmtId="2" fontId="8" fillId="3" borderId="5" xfId="0" applyNumberFormat="1" applyFont="1" applyFill="1" applyBorder="1"/>
    <xf numFmtId="164" fontId="7" fillId="0" borderId="5" xfId="0" applyNumberFormat="1" applyFont="1" applyBorder="1" applyAlignment="1">
      <alignment horizontal="center" vertical="top" wrapText="1"/>
    </xf>
    <xf numFmtId="0" fontId="6" fillId="10" borderId="10" xfId="0" applyFont="1" applyFill="1" applyBorder="1" applyAlignment="1">
      <alignment horizontal="left" vertical="top" wrapText="1"/>
    </xf>
    <xf numFmtId="0" fontId="6" fillId="5" borderId="5" xfId="1" applyFont="1" applyFill="1" applyBorder="1" applyAlignment="1">
      <alignment vertical="top" wrapText="1"/>
    </xf>
    <xf numFmtId="0" fontId="6" fillId="10" borderId="6" xfId="2" applyFont="1" applyFill="1" applyBorder="1" applyAlignment="1">
      <alignment horizontal="left" vertical="top" wrapText="1"/>
    </xf>
    <xf numFmtId="0" fontId="6" fillId="6" borderId="14" xfId="0" applyFont="1" applyFill="1" applyBorder="1" applyAlignment="1">
      <alignment horizontal="left" vertical="top" wrapText="1"/>
    </xf>
    <xf numFmtId="164" fontId="7" fillId="6" borderId="12" xfId="0" applyNumberFormat="1" applyFont="1" applyFill="1" applyBorder="1" applyAlignment="1">
      <alignment horizontal="center" vertical="top" wrapText="1"/>
    </xf>
    <xf numFmtId="0" fontId="7" fillId="6" borderId="5" xfId="0" applyFont="1" applyFill="1" applyBorder="1" applyAlignment="1">
      <alignment horizontal="center" vertical="top"/>
    </xf>
    <xf numFmtId="2" fontId="6" fillId="0" borderId="9" xfId="0" applyNumberFormat="1" applyFont="1" applyBorder="1" applyAlignment="1">
      <alignment horizontal="center" vertical="center"/>
    </xf>
    <xf numFmtId="165" fontId="7" fillId="0" borderId="9" xfId="0" applyNumberFormat="1" applyFont="1" applyBorder="1" applyAlignment="1">
      <alignment horizontal="center" vertical="top" wrapText="1"/>
    </xf>
    <xf numFmtId="166" fontId="7" fillId="6" borderId="5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7" fillId="0" borderId="16" xfId="0" applyFont="1" applyBorder="1"/>
    <xf numFmtId="0" fontId="9" fillId="11" borderId="5" xfId="0" applyFont="1" applyFill="1" applyBorder="1" applyAlignment="1">
      <alignment horizontal="left" vertical="top" wrapText="1"/>
    </xf>
    <xf numFmtId="164" fontId="8" fillId="11" borderId="5" xfId="0" applyNumberFormat="1" applyFont="1" applyFill="1" applyBorder="1" applyAlignment="1">
      <alignment vertical="top" wrapText="1"/>
    </xf>
    <xf numFmtId="0" fontId="7" fillId="0" borderId="0" xfId="0" applyFont="1" applyAlignment="1">
      <alignment wrapText="1"/>
    </xf>
    <xf numFmtId="0" fontId="7" fillId="6" borderId="10" xfId="0" applyFont="1" applyFill="1" applyBorder="1"/>
    <xf numFmtId="166" fontId="7" fillId="0" borderId="5" xfId="0" applyNumberFormat="1" applyFont="1" applyBorder="1" applyAlignment="1">
      <alignment horizontal="center" vertical="top" wrapText="1"/>
    </xf>
    <xf numFmtId="0" fontId="16" fillId="0" borderId="5" xfId="0" applyFont="1" applyBorder="1" applyAlignment="1">
      <alignment horizontal="left" wrapText="1"/>
    </xf>
    <xf numFmtId="0" fontId="16" fillId="0" borderId="5" xfId="0" applyFont="1" applyBorder="1" applyAlignment="1">
      <alignment wrapText="1"/>
    </xf>
    <xf numFmtId="0" fontId="17" fillId="0" borderId="0" xfId="0" applyFont="1"/>
    <xf numFmtId="0" fontId="18" fillId="0" borderId="3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2" fontId="17" fillId="5" borderId="3" xfId="0" applyNumberFormat="1" applyFont="1" applyFill="1" applyBorder="1" applyAlignment="1">
      <alignment horizontal="left" vertical="top" wrapText="1"/>
    </xf>
    <xf numFmtId="165" fontId="19" fillId="0" borderId="8" xfId="0" applyNumberFormat="1" applyFont="1" applyBorder="1" applyAlignment="1">
      <alignment horizontal="center" vertical="top" wrapText="1"/>
    </xf>
    <xf numFmtId="165" fontId="19" fillId="0" borderId="5" xfId="0" applyNumberFormat="1" applyFont="1" applyBorder="1" applyAlignment="1">
      <alignment horizontal="center" vertical="top" wrapText="1"/>
    </xf>
    <xf numFmtId="0" fontId="17" fillId="0" borderId="5" xfId="0" applyFont="1" applyBorder="1" applyAlignment="1">
      <alignment horizontal="left" vertical="top" wrapText="1"/>
    </xf>
    <xf numFmtId="0" fontId="17" fillId="0" borderId="5" xfId="0" applyFont="1" applyBorder="1"/>
    <xf numFmtId="165" fontId="7" fillId="0" borderId="1" xfId="0" applyNumberFormat="1" applyFont="1" applyBorder="1" applyAlignment="1">
      <alignment horizontal="center" vertical="top" wrapText="1"/>
    </xf>
    <xf numFmtId="165" fontId="7" fillId="0" borderId="18" xfId="0" applyNumberFormat="1" applyFont="1" applyBorder="1" applyAlignment="1">
      <alignment horizontal="center" vertical="top" wrapText="1"/>
    </xf>
    <xf numFmtId="0" fontId="7" fillId="5" borderId="5" xfId="0" applyFont="1" applyFill="1" applyBorder="1" applyAlignment="1">
      <alignment horizontal="center" vertical="top" wrapText="1"/>
    </xf>
    <xf numFmtId="2" fontId="6" fillId="10" borderId="5" xfId="0" applyNumberFormat="1" applyFont="1" applyFill="1" applyBorder="1" applyAlignment="1">
      <alignment horizontal="center" vertical="top"/>
    </xf>
    <xf numFmtId="2" fontId="6" fillId="10" borderId="5" xfId="0" applyNumberFormat="1" applyFont="1" applyFill="1" applyBorder="1" applyAlignment="1">
      <alignment horizontal="center" vertical="top" wrapText="1"/>
    </xf>
    <xf numFmtId="2" fontId="6" fillId="5" borderId="5" xfId="0" applyNumberFormat="1" applyFont="1" applyFill="1" applyBorder="1" applyAlignment="1">
      <alignment horizontal="center" wrapText="1"/>
    </xf>
    <xf numFmtId="0" fontId="21" fillId="0" borderId="5" xfId="0" applyFont="1" applyBorder="1" applyAlignment="1">
      <alignment horizontal="center" vertical="center" wrapText="1"/>
    </xf>
    <xf numFmtId="0" fontId="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/>
    <xf numFmtId="0" fontId="2" fillId="0" borderId="0" xfId="0" applyFont="1" applyAlignment="1">
      <alignment horizontal="center"/>
    </xf>
    <xf numFmtId="164" fontId="7" fillId="6" borderId="14" xfId="0" applyNumberFormat="1" applyFont="1" applyFill="1" applyBorder="1" applyAlignment="1">
      <alignment horizontal="center" vertical="top" wrapText="1"/>
    </xf>
    <xf numFmtId="165" fontId="7" fillId="6" borderId="14" xfId="0" applyNumberFormat="1" applyFont="1" applyFill="1" applyBorder="1" applyAlignment="1">
      <alignment horizontal="center" vertical="top" wrapText="1"/>
    </xf>
    <xf numFmtId="2" fontId="5" fillId="7" borderId="5" xfId="0" applyNumberFormat="1" applyFont="1" applyFill="1" applyBorder="1" applyAlignment="1">
      <alignment horizontal="right" vertical="top" wrapText="1"/>
    </xf>
    <xf numFmtId="2" fontId="4" fillId="0" borderId="0" xfId="0" applyNumberFormat="1" applyFont="1"/>
    <xf numFmtId="0" fontId="6" fillId="5" borderId="5" xfId="1" applyFont="1" applyFill="1" applyBorder="1" applyAlignment="1">
      <alignment vertical="top"/>
    </xf>
    <xf numFmtId="0" fontId="6" fillId="10" borderId="5" xfId="1" applyFont="1" applyFill="1" applyBorder="1" applyAlignment="1">
      <alignment vertical="top" wrapText="1"/>
    </xf>
    <xf numFmtId="0" fontId="7" fillId="5" borderId="14" xfId="0" applyFont="1" applyFill="1" applyBorder="1" applyAlignment="1">
      <alignment horizontal="center" vertical="top" wrapText="1"/>
    </xf>
    <xf numFmtId="0" fontId="3" fillId="5" borderId="0" xfId="0" applyFont="1" applyFill="1"/>
    <xf numFmtId="1" fontId="7" fillId="6" borderId="5" xfId="0" applyNumberFormat="1" applyFont="1" applyFill="1" applyBorder="1" applyAlignment="1">
      <alignment horizontal="center" vertical="center" wrapText="1"/>
    </xf>
    <xf numFmtId="165" fontId="7" fillId="5" borderId="5" xfId="0" applyNumberFormat="1" applyFont="1" applyFill="1" applyBorder="1" applyAlignment="1">
      <alignment horizontal="center" vertical="top" wrapText="1"/>
    </xf>
    <xf numFmtId="2" fontId="7" fillId="5" borderId="5" xfId="0" applyNumberFormat="1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 wrapText="1"/>
    </xf>
    <xf numFmtId="1" fontId="7" fillId="10" borderId="5" xfId="0" applyNumberFormat="1" applyFont="1" applyFill="1" applyBorder="1" applyAlignment="1">
      <alignment horizontal="center" vertical="center" wrapText="1"/>
    </xf>
    <xf numFmtId="1" fontId="7" fillId="5" borderId="5" xfId="0" applyNumberFormat="1" applyFont="1" applyFill="1" applyBorder="1" applyAlignment="1">
      <alignment horizontal="center" vertical="top" wrapText="1"/>
    </xf>
    <xf numFmtId="0" fontId="7" fillId="5" borderId="9" xfId="0" applyFont="1" applyFill="1" applyBorder="1" applyAlignment="1">
      <alignment horizontal="center" vertical="top" wrapText="1"/>
    </xf>
    <xf numFmtId="164" fontId="7" fillId="5" borderId="14" xfId="0" applyNumberFormat="1" applyFont="1" applyFill="1" applyBorder="1" applyAlignment="1">
      <alignment horizontal="center" vertical="top" wrapText="1"/>
    </xf>
    <xf numFmtId="164" fontId="7" fillId="5" borderId="8" xfId="0" applyNumberFormat="1" applyFont="1" applyFill="1" applyBorder="1" applyAlignment="1">
      <alignment horizontal="center" vertical="top" wrapText="1"/>
    </xf>
    <xf numFmtId="0" fontId="7" fillId="10" borderId="5" xfId="0" applyFont="1" applyFill="1" applyBorder="1"/>
    <xf numFmtId="0" fontId="7" fillId="0" borderId="16" xfId="0" applyFont="1" applyBorder="1" applyAlignment="1">
      <alignment horizontal="center" vertical="center" wrapText="1"/>
    </xf>
    <xf numFmtId="0" fontId="6" fillId="6" borderId="5" xfId="0" applyFont="1" applyFill="1" applyBorder="1" applyAlignment="1">
      <alignment horizontal="left" vertical="top" wrapText="1"/>
    </xf>
    <xf numFmtId="165" fontId="7" fillId="6" borderId="16" xfId="0" applyNumberFormat="1" applyFont="1" applyFill="1" applyBorder="1" applyAlignment="1">
      <alignment horizontal="center" vertical="top" wrapText="1"/>
    </xf>
    <xf numFmtId="0" fontId="6" fillId="10" borderId="16" xfId="0" applyFont="1" applyFill="1" applyBorder="1" applyAlignment="1">
      <alignment horizontal="left" vertical="top" wrapText="1"/>
    </xf>
    <xf numFmtId="0" fontId="6" fillId="5" borderId="14" xfId="0" applyFont="1" applyFill="1" applyBorder="1" applyAlignment="1">
      <alignment horizontal="left" vertical="top" wrapText="1"/>
    </xf>
    <xf numFmtId="49" fontId="7" fillId="0" borderId="5" xfId="0" applyNumberFormat="1" applyFont="1" applyBorder="1" applyAlignment="1">
      <alignment horizontal="center" vertical="top" wrapText="1"/>
    </xf>
    <xf numFmtId="0" fontId="24" fillId="0" borderId="5" xfId="4" applyFont="1" applyBorder="1" applyAlignment="1">
      <alignment vertical="center" wrapText="1"/>
    </xf>
    <xf numFmtId="0" fontId="6" fillId="0" borderId="5" xfId="4" applyFont="1" applyBorder="1" applyAlignment="1">
      <alignment vertical="center" wrapText="1"/>
    </xf>
    <xf numFmtId="2" fontId="3" fillId="0" borderId="5" xfId="0" applyNumberFormat="1" applyFont="1" applyBorder="1"/>
    <xf numFmtId="2" fontId="6" fillId="0" borderId="5" xfId="4" applyNumberFormat="1" applyFont="1" applyBorder="1" applyAlignment="1">
      <alignment wrapText="1"/>
    </xf>
    <xf numFmtId="0" fontId="6" fillId="10" borderId="16" xfId="0" applyFont="1" applyFill="1" applyBorder="1" applyAlignment="1">
      <alignment horizontal="center" vertical="top" wrapText="1"/>
    </xf>
    <xf numFmtId="0" fontId="7" fillId="0" borderId="5" xfId="0" applyFont="1" applyBorder="1" applyAlignment="1">
      <alignment vertical="center"/>
    </xf>
    <xf numFmtId="2" fontId="7" fillId="5" borderId="5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  <xf numFmtId="2" fontId="6" fillId="10" borderId="16" xfId="0" applyNumberFormat="1" applyFont="1" applyFill="1" applyBorder="1" applyAlignment="1">
      <alignment horizontal="center" vertical="top" wrapText="1"/>
    </xf>
    <xf numFmtId="2" fontId="7" fillId="10" borderId="5" xfId="0" applyNumberFormat="1" applyFont="1" applyFill="1" applyBorder="1" applyAlignment="1">
      <alignment horizontal="center" vertical="center" wrapText="1"/>
    </xf>
    <xf numFmtId="2" fontId="6" fillId="10" borderId="5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vertical="center" wrapText="1"/>
    </xf>
    <xf numFmtId="166" fontId="7" fillId="5" borderId="5" xfId="0" applyNumberFormat="1" applyFont="1" applyFill="1" applyBorder="1" applyAlignment="1">
      <alignment horizontal="center" vertical="top" wrapText="1"/>
    </xf>
    <xf numFmtId="0" fontId="7" fillId="5" borderId="5" xfId="0" applyFont="1" applyFill="1" applyBorder="1" applyAlignment="1">
      <alignment horizontal="center" vertical="top"/>
    </xf>
    <xf numFmtId="2" fontId="6" fillId="5" borderId="9" xfId="0" applyNumberFormat="1" applyFont="1" applyFill="1" applyBorder="1" applyAlignment="1">
      <alignment horizontal="center" vertical="center"/>
    </xf>
    <xf numFmtId="2" fontId="6" fillId="0" borderId="5" xfId="4" applyNumberFormat="1" applyFont="1" applyBorder="1" applyAlignment="1">
      <alignment vertical="top" wrapText="1"/>
    </xf>
    <xf numFmtId="0" fontId="6" fillId="10" borderId="14" xfId="0" applyFont="1" applyFill="1" applyBorder="1" applyAlignment="1">
      <alignment horizontal="left" vertical="top" wrapText="1"/>
    </xf>
    <xf numFmtId="165" fontId="7" fillId="5" borderId="3" xfId="0" applyNumberFormat="1" applyFont="1" applyFill="1" applyBorder="1" applyAlignment="1">
      <alignment horizontal="center" vertical="top" wrapText="1"/>
    </xf>
    <xf numFmtId="0" fontId="7" fillId="5" borderId="5" xfId="0" applyFont="1" applyFill="1" applyBorder="1" applyAlignment="1">
      <alignment horizontal="center"/>
    </xf>
    <xf numFmtId="2" fontId="7" fillId="6" borderId="14" xfId="0" applyNumberFormat="1" applyFont="1" applyFill="1" applyBorder="1" applyAlignment="1">
      <alignment horizontal="center" vertical="top" wrapText="1"/>
    </xf>
    <xf numFmtId="165" fontId="7" fillId="10" borderId="5" xfId="0" applyNumberFormat="1" applyFont="1" applyFill="1" applyBorder="1" applyAlignment="1">
      <alignment horizontal="center" vertical="top" wrapText="1"/>
    </xf>
    <xf numFmtId="165" fontId="7" fillId="10" borderId="5" xfId="0" applyNumberFormat="1" applyFont="1" applyFill="1" applyBorder="1" applyAlignment="1">
      <alignment horizontal="center" vertical="center" wrapText="1"/>
    </xf>
    <xf numFmtId="166" fontId="7" fillId="6" borderId="16" xfId="0" applyNumberFormat="1" applyFont="1" applyFill="1" applyBorder="1" applyAlignment="1">
      <alignment horizontal="center" vertical="top" wrapText="1"/>
    </xf>
    <xf numFmtId="0" fontId="6" fillId="6" borderId="14" xfId="0" applyFont="1" applyFill="1" applyBorder="1" applyAlignment="1">
      <alignment horizontal="left" vertical="top" wrapText="1"/>
    </xf>
    <xf numFmtId="164" fontId="7" fillId="0" borderId="5" xfId="0" applyNumberFormat="1" applyFont="1" applyBorder="1" applyAlignment="1">
      <alignment horizontal="center" vertical="top" wrapText="1"/>
    </xf>
    <xf numFmtId="165" fontId="7" fillId="0" borderId="5" xfId="0" applyNumberFormat="1" applyFont="1" applyBorder="1" applyAlignment="1">
      <alignment horizontal="center" vertical="top" wrapText="1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25" fillId="0" borderId="0" xfId="0" applyFont="1" applyAlignment="1">
      <alignment horizontal="left" vertical="top"/>
    </xf>
    <xf numFmtId="0" fontId="9" fillId="2" borderId="5" xfId="0" applyFont="1" applyFill="1" applyBorder="1" applyAlignment="1">
      <alignment horizontal="left" vertical="top" wrapText="1"/>
    </xf>
    <xf numFmtId="0" fontId="25" fillId="0" borderId="0" xfId="0" applyFont="1" applyAlignment="1">
      <alignment horizontal="left"/>
    </xf>
    <xf numFmtId="0" fontId="25" fillId="0" borderId="0" xfId="0" applyFont="1" applyAlignment="1">
      <alignment horizontal="center" vertical="center"/>
    </xf>
    <xf numFmtId="164" fontId="7" fillId="6" borderId="16" xfId="0" applyNumberFormat="1" applyFont="1" applyFill="1" applyBorder="1" applyAlignment="1">
      <alignment horizontal="center" vertical="top" wrapText="1"/>
    </xf>
    <xf numFmtId="164" fontId="7" fillId="6" borderId="14" xfId="0" applyNumberFormat="1" applyFont="1" applyFill="1" applyBorder="1" applyAlignment="1">
      <alignment horizontal="center" vertical="top" wrapText="1"/>
    </xf>
    <xf numFmtId="164" fontId="7" fillId="6" borderId="8" xfId="0" applyNumberFormat="1" applyFont="1" applyFill="1" applyBorder="1" applyAlignment="1">
      <alignment horizontal="center" vertical="top" wrapText="1"/>
    </xf>
    <xf numFmtId="164" fontId="7" fillId="10" borderId="16" xfId="0" applyNumberFormat="1" applyFont="1" applyFill="1" applyBorder="1" applyAlignment="1">
      <alignment horizontal="center" vertical="top" wrapText="1"/>
    </xf>
    <xf numFmtId="164" fontId="7" fillId="10" borderId="14" xfId="0" applyNumberFormat="1" applyFont="1" applyFill="1" applyBorder="1" applyAlignment="1">
      <alignment horizontal="center" vertical="top" wrapText="1"/>
    </xf>
    <xf numFmtId="164" fontId="7" fillId="10" borderId="8" xfId="0" applyNumberFormat="1" applyFont="1" applyFill="1" applyBorder="1" applyAlignment="1">
      <alignment horizontal="center" vertical="top" wrapText="1"/>
    </xf>
    <xf numFmtId="0" fontId="6" fillId="5" borderId="16" xfId="0" applyFont="1" applyFill="1" applyBorder="1" applyAlignment="1">
      <alignment horizontal="left" vertical="top" wrapText="1"/>
    </xf>
    <xf numFmtId="0" fontId="6" fillId="5" borderId="14" xfId="0" applyFont="1" applyFill="1" applyBorder="1" applyAlignment="1">
      <alignment horizontal="left" vertical="top" wrapText="1"/>
    </xf>
    <xf numFmtId="0" fontId="6" fillId="5" borderId="8" xfId="0" applyFont="1" applyFill="1" applyBorder="1" applyAlignment="1">
      <alignment horizontal="left" vertical="top" wrapText="1"/>
    </xf>
    <xf numFmtId="49" fontId="7" fillId="0" borderId="16" xfId="0" applyNumberFormat="1" applyFont="1" applyBorder="1" applyAlignment="1">
      <alignment horizontal="center" vertical="top" wrapText="1"/>
    </xf>
    <xf numFmtId="49" fontId="7" fillId="0" borderId="14" xfId="0" applyNumberFormat="1" applyFont="1" applyBorder="1" applyAlignment="1">
      <alignment horizontal="center" vertical="top" wrapText="1"/>
    </xf>
    <xf numFmtId="49" fontId="7" fillId="0" borderId="8" xfId="0" applyNumberFormat="1" applyFont="1" applyBorder="1" applyAlignment="1">
      <alignment horizontal="center" vertical="top" wrapText="1"/>
    </xf>
    <xf numFmtId="0" fontId="9" fillId="8" borderId="6" xfId="0" applyFont="1" applyFill="1" applyBorder="1" applyAlignment="1">
      <alignment horizontal="left" vertical="top" wrapText="1"/>
    </xf>
    <xf numFmtId="0" fontId="9" fillId="8" borderId="10" xfId="0" applyFont="1" applyFill="1" applyBorder="1" applyAlignment="1">
      <alignment horizontal="left" vertical="top" wrapText="1"/>
    </xf>
    <xf numFmtId="0" fontId="9" fillId="8" borderId="9" xfId="0" applyFont="1" applyFill="1" applyBorder="1" applyAlignment="1">
      <alignment horizontal="left" vertical="top" wrapText="1"/>
    </xf>
    <xf numFmtId="0" fontId="9" fillId="7" borderId="6" xfId="0" applyFont="1" applyFill="1" applyBorder="1" applyAlignment="1">
      <alignment horizontal="left" vertical="top" wrapText="1"/>
    </xf>
    <xf numFmtId="0" fontId="9" fillId="7" borderId="10" xfId="0" applyFont="1" applyFill="1" applyBorder="1" applyAlignment="1">
      <alignment horizontal="left" vertical="top" wrapText="1"/>
    </xf>
    <xf numFmtId="0" fontId="9" fillId="7" borderId="9" xfId="0" applyFont="1" applyFill="1" applyBorder="1" applyAlignment="1">
      <alignment horizontal="left" vertical="top" wrapText="1"/>
    </xf>
    <xf numFmtId="2" fontId="7" fillId="0" borderId="16" xfId="0" applyNumberFormat="1" applyFont="1" applyBorder="1" applyAlignment="1">
      <alignment horizontal="center" vertical="top"/>
    </xf>
    <xf numFmtId="2" fontId="7" fillId="0" borderId="14" xfId="0" applyNumberFormat="1" applyFont="1" applyBorder="1" applyAlignment="1">
      <alignment horizontal="center" vertical="top"/>
    </xf>
    <xf numFmtId="0" fontId="6" fillId="0" borderId="16" xfId="0" applyFont="1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165" fontId="7" fillId="0" borderId="16" xfId="0" applyNumberFormat="1" applyFont="1" applyBorder="1" applyAlignment="1">
      <alignment horizontal="center" vertical="top" wrapText="1"/>
    </xf>
    <xf numFmtId="165" fontId="7" fillId="0" borderId="14" xfId="0" applyNumberFormat="1" applyFont="1" applyBorder="1" applyAlignment="1">
      <alignment horizontal="center" vertical="top" wrapText="1"/>
    </xf>
    <xf numFmtId="2" fontId="7" fillId="0" borderId="16" xfId="0" applyNumberFormat="1" applyFont="1" applyBorder="1" applyAlignment="1">
      <alignment horizontal="center" vertical="top" wrapText="1"/>
    </xf>
    <xf numFmtId="2" fontId="7" fillId="0" borderId="14" xfId="0" applyNumberFormat="1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8" fillId="5" borderId="0" xfId="0" applyFont="1" applyFill="1" applyAlignment="1">
      <alignment horizontal="center"/>
    </xf>
    <xf numFmtId="0" fontId="21" fillId="0" borderId="5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2" fontId="21" fillId="0" borderId="16" xfId="0" applyNumberFormat="1" applyFont="1" applyBorder="1" applyAlignment="1">
      <alignment horizontal="center" vertical="center" wrapText="1"/>
    </xf>
    <xf numFmtId="2" fontId="21" fillId="0" borderId="8" xfId="0" applyNumberFormat="1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9" fillId="7" borderId="5" xfId="0" applyFont="1" applyFill="1" applyBorder="1" applyAlignment="1">
      <alignment horizontal="left" vertical="top" wrapText="1"/>
    </xf>
    <xf numFmtId="0" fontId="9" fillId="8" borderId="5" xfId="0" applyFont="1" applyFill="1" applyBorder="1" applyAlignment="1">
      <alignment horizontal="left" vertical="top" wrapText="1"/>
    </xf>
    <xf numFmtId="165" fontId="7" fillId="6" borderId="16" xfId="0" applyNumberFormat="1" applyFont="1" applyFill="1" applyBorder="1" applyAlignment="1">
      <alignment horizontal="center" vertical="top" wrapText="1"/>
    </xf>
    <xf numFmtId="165" fontId="7" fillId="6" borderId="14" xfId="0" applyNumberFormat="1" applyFont="1" applyFill="1" applyBorder="1" applyAlignment="1">
      <alignment horizontal="center" vertical="top" wrapText="1"/>
    </xf>
    <xf numFmtId="1" fontId="7" fillId="0" borderId="16" xfId="0" applyNumberFormat="1" applyFont="1" applyBorder="1" applyAlignment="1">
      <alignment horizontal="center" vertical="top" wrapText="1"/>
    </xf>
    <xf numFmtId="1" fontId="7" fillId="0" borderId="14" xfId="0" applyNumberFormat="1" applyFont="1" applyBorder="1" applyAlignment="1">
      <alignment horizontal="center" vertical="top" wrapText="1"/>
    </xf>
    <xf numFmtId="0" fontId="7" fillId="0" borderId="16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164" fontId="7" fillId="0" borderId="8" xfId="0" applyNumberFormat="1" applyFont="1" applyBorder="1" applyAlignment="1">
      <alignment horizontal="center" vertical="top" wrapText="1"/>
    </xf>
    <xf numFmtId="0" fontId="6" fillId="6" borderId="16" xfId="0" applyFont="1" applyFill="1" applyBorder="1" applyAlignment="1">
      <alignment horizontal="left" vertical="top" wrapText="1"/>
    </xf>
    <xf numFmtId="0" fontId="6" fillId="6" borderId="14" xfId="0" applyFont="1" applyFill="1" applyBorder="1" applyAlignment="1">
      <alignment horizontal="left" vertical="top" wrapText="1"/>
    </xf>
    <xf numFmtId="2" fontId="7" fillId="6" borderId="5" xfId="0" applyNumberFormat="1" applyFont="1" applyFill="1" applyBorder="1" applyAlignment="1">
      <alignment horizontal="center" vertical="top" wrapText="1"/>
    </xf>
    <xf numFmtId="0" fontId="0" fillId="0" borderId="8" xfId="0" applyBorder="1" applyAlignment="1">
      <alignment horizontal="left" vertical="top" wrapText="1"/>
    </xf>
    <xf numFmtId="2" fontId="7" fillId="0" borderId="8" xfId="0" applyNumberFormat="1" applyFont="1" applyBorder="1" applyAlignment="1">
      <alignment horizontal="center" vertical="top"/>
    </xf>
    <xf numFmtId="0" fontId="6" fillId="0" borderId="8" xfId="0" applyFont="1" applyBorder="1" applyAlignment="1">
      <alignment horizontal="left" vertical="top" wrapText="1"/>
    </xf>
    <xf numFmtId="165" fontId="7" fillId="0" borderId="8" xfId="0" applyNumberFormat="1" applyFont="1" applyBorder="1" applyAlignment="1">
      <alignment horizontal="center" vertical="top" wrapText="1"/>
    </xf>
    <xf numFmtId="2" fontId="7" fillId="0" borderId="8" xfId="0" applyNumberFormat="1" applyFont="1" applyBorder="1" applyAlignment="1">
      <alignment horizontal="center" vertical="top" wrapText="1"/>
    </xf>
    <xf numFmtId="0" fontId="9" fillId="3" borderId="5" xfId="0" applyFont="1" applyFill="1" applyBorder="1" applyAlignment="1">
      <alignment horizontal="left" vertical="top" wrapText="1"/>
    </xf>
    <xf numFmtId="0" fontId="9" fillId="2" borderId="5" xfId="0" applyFont="1" applyFill="1" applyBorder="1" applyAlignment="1">
      <alignment horizontal="left" vertical="top" wrapText="1"/>
    </xf>
    <xf numFmtId="2" fontId="6" fillId="10" borderId="16" xfId="0" applyNumberFormat="1" applyFont="1" applyFill="1" applyBorder="1" applyAlignment="1">
      <alignment horizontal="center" vertical="top" wrapText="1"/>
    </xf>
    <xf numFmtId="0" fontId="6" fillId="10" borderId="14" xfId="0" applyFont="1" applyFill="1" applyBorder="1" applyAlignment="1">
      <alignment horizontal="center" vertical="top" wrapText="1"/>
    </xf>
    <xf numFmtId="0" fontId="6" fillId="10" borderId="8" xfId="0" applyFont="1" applyFill="1" applyBorder="1" applyAlignment="1">
      <alignment horizontal="center" vertical="top" wrapText="1"/>
    </xf>
    <xf numFmtId="0" fontId="6" fillId="10" borderId="16" xfId="0" applyFont="1" applyFill="1" applyBorder="1" applyAlignment="1">
      <alignment horizontal="left" vertical="top" wrapText="1"/>
    </xf>
    <xf numFmtId="0" fontId="6" fillId="10" borderId="14" xfId="0" applyFont="1" applyFill="1" applyBorder="1" applyAlignment="1">
      <alignment horizontal="left" vertical="top" wrapText="1"/>
    </xf>
    <xf numFmtId="0" fontId="6" fillId="10" borderId="8" xfId="0" applyFont="1" applyFill="1" applyBorder="1" applyAlignment="1">
      <alignment horizontal="left" vertical="top" wrapText="1"/>
    </xf>
    <xf numFmtId="0" fontId="6" fillId="10" borderId="16" xfId="0" applyFont="1" applyFill="1" applyBorder="1" applyAlignment="1">
      <alignment horizontal="center" vertical="top" wrapText="1"/>
    </xf>
    <xf numFmtId="164" fontId="7" fillId="5" borderId="16" xfId="0" applyNumberFormat="1" applyFont="1" applyFill="1" applyBorder="1" applyAlignment="1">
      <alignment horizontal="center" vertical="top" wrapText="1"/>
    </xf>
    <xf numFmtId="164" fontId="7" fillId="5" borderId="14" xfId="0" applyNumberFormat="1" applyFont="1" applyFill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5" xfId="0" applyNumberFormat="1" applyFont="1" applyBorder="1" applyAlignment="1">
      <alignment horizontal="center" vertical="top" wrapText="1"/>
    </xf>
    <xf numFmtId="0" fontId="5" fillId="0" borderId="5" xfId="0" applyFont="1" applyBorder="1" applyAlignment="1">
      <alignment horizontal="left" vertical="top" wrapText="1"/>
    </xf>
    <xf numFmtId="165" fontId="7" fillId="6" borderId="8" xfId="0" applyNumberFormat="1" applyFont="1" applyFill="1" applyBorder="1" applyAlignment="1">
      <alignment horizontal="center" vertical="top" wrapText="1"/>
    </xf>
    <xf numFmtId="0" fontId="6" fillId="6" borderId="5" xfId="0" applyFont="1" applyFill="1" applyBorder="1" applyAlignment="1">
      <alignment horizontal="left" vertical="top" wrapText="1"/>
    </xf>
    <xf numFmtId="0" fontId="7" fillId="6" borderId="5" xfId="0" applyFont="1" applyFill="1" applyBorder="1" applyAlignment="1">
      <alignment horizontal="left" vertical="top" wrapText="1"/>
    </xf>
    <xf numFmtId="0" fontId="7" fillId="6" borderId="5" xfId="0" applyFont="1" applyFill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5" borderId="16" xfId="0" applyFont="1" applyFill="1" applyBorder="1" applyAlignment="1">
      <alignment horizontal="center" vertical="top" wrapText="1"/>
    </xf>
    <xf numFmtId="0" fontId="7" fillId="5" borderId="14" xfId="0" applyFont="1" applyFill="1" applyBorder="1" applyAlignment="1">
      <alignment horizontal="center" vertical="top" wrapText="1"/>
    </xf>
    <xf numFmtId="2" fontId="21" fillId="0" borderId="5" xfId="0" applyNumberFormat="1" applyFont="1" applyBorder="1" applyAlignment="1">
      <alignment horizontal="center" vertical="center" wrapText="1"/>
    </xf>
    <xf numFmtId="0" fontId="9" fillId="9" borderId="5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/>
    </xf>
    <xf numFmtId="0" fontId="6" fillId="10" borderId="26" xfId="0" applyFont="1" applyFill="1" applyBorder="1" applyAlignment="1">
      <alignment horizontal="left" vertical="top" wrapText="1"/>
    </xf>
    <xf numFmtId="0" fontId="7" fillId="0" borderId="26" xfId="0" applyFont="1" applyBorder="1" applyAlignment="1">
      <alignment horizontal="center" vertical="top" wrapText="1"/>
    </xf>
    <xf numFmtId="0" fontId="6" fillId="5" borderId="5" xfId="0" applyFont="1" applyFill="1" applyBorder="1" applyAlignment="1">
      <alignment horizontal="left" vertical="top" wrapText="1"/>
    </xf>
    <xf numFmtId="0" fontId="7" fillId="5" borderId="5" xfId="0" applyFont="1" applyFill="1" applyBorder="1" applyAlignment="1">
      <alignment horizontal="left" vertical="top" wrapText="1"/>
    </xf>
    <xf numFmtId="0" fontId="7" fillId="6" borderId="5" xfId="0" applyFont="1" applyFill="1" applyBorder="1" applyAlignment="1">
      <alignment horizontal="center" vertical="top"/>
    </xf>
    <xf numFmtId="164" fontId="7" fillId="6" borderId="19" xfId="0" applyNumberFormat="1" applyFont="1" applyFill="1" applyBorder="1" applyAlignment="1">
      <alignment horizontal="center" vertical="top" wrapText="1"/>
    </xf>
    <xf numFmtId="164" fontId="7" fillId="6" borderId="12" xfId="0" applyNumberFormat="1" applyFont="1" applyFill="1" applyBorder="1" applyAlignment="1">
      <alignment horizontal="center" vertical="top" wrapText="1"/>
    </xf>
    <xf numFmtId="164" fontId="7" fillId="6" borderId="13" xfId="0" applyNumberFormat="1" applyFont="1" applyFill="1" applyBorder="1" applyAlignment="1">
      <alignment horizontal="center" vertical="top" wrapText="1"/>
    </xf>
    <xf numFmtId="164" fontId="7" fillId="6" borderId="5" xfId="0" applyNumberFormat="1" applyFont="1" applyFill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/>
    </xf>
    <xf numFmtId="164" fontId="7" fillId="0" borderId="14" xfId="0" applyNumberFormat="1" applyFont="1" applyBorder="1" applyAlignment="1">
      <alignment horizontal="center" vertical="top"/>
    </xf>
    <xf numFmtId="164" fontId="7" fillId="0" borderId="8" xfId="0" applyNumberFormat="1" applyFont="1" applyBorder="1" applyAlignment="1">
      <alignment horizontal="center" vertical="top"/>
    </xf>
    <xf numFmtId="0" fontId="6" fillId="6" borderId="8" xfId="0" applyFont="1" applyFill="1" applyBorder="1" applyAlignment="1">
      <alignment horizontal="left" vertical="top" wrapText="1"/>
    </xf>
    <xf numFmtId="49" fontId="7" fillId="5" borderId="16" xfId="0" applyNumberFormat="1" applyFont="1" applyFill="1" applyBorder="1" applyAlignment="1">
      <alignment horizontal="center" vertical="top" wrapText="1"/>
    </xf>
    <xf numFmtId="49" fontId="7" fillId="5" borderId="14" xfId="0" applyNumberFormat="1" applyFont="1" applyFill="1" applyBorder="1" applyAlignment="1">
      <alignment horizontal="center" vertical="top" wrapText="1"/>
    </xf>
    <xf numFmtId="49" fontId="7" fillId="5" borderId="8" xfId="0" applyNumberFormat="1" applyFont="1" applyFill="1" applyBorder="1" applyAlignment="1">
      <alignment horizontal="center" vertical="top" wrapText="1"/>
    </xf>
    <xf numFmtId="164" fontId="0" fillId="5" borderId="16" xfId="0" applyNumberFormat="1" applyFill="1" applyBorder="1" applyAlignment="1">
      <alignment horizontal="center" vertical="top" wrapText="1"/>
    </xf>
    <xf numFmtId="0" fontId="0" fillId="5" borderId="14" xfId="0" applyFill="1" applyBorder="1" applyAlignment="1">
      <alignment horizontal="center" vertical="top" wrapText="1"/>
    </xf>
    <xf numFmtId="0" fontId="0" fillId="5" borderId="8" xfId="0" applyFill="1" applyBorder="1" applyAlignment="1">
      <alignment horizontal="center" vertical="top" wrapText="1"/>
    </xf>
    <xf numFmtId="0" fontId="5" fillId="0" borderId="15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7" fillId="0" borderId="12" xfId="0" applyFont="1" applyBorder="1" applyAlignment="1">
      <alignment horizontal="center" vertical="top" wrapText="1"/>
    </xf>
    <xf numFmtId="0" fontId="9" fillId="11" borderId="5" xfId="0" applyFont="1" applyFill="1" applyBorder="1" applyAlignment="1">
      <alignment horizontal="left" vertical="top" wrapText="1"/>
    </xf>
    <xf numFmtId="0" fontId="9" fillId="4" borderId="5" xfId="0" applyFont="1" applyFill="1" applyBorder="1" applyAlignment="1">
      <alignment horizontal="left" vertical="top" wrapText="1"/>
    </xf>
    <xf numFmtId="0" fontId="3" fillId="0" borderId="14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164" fontId="6" fillId="0" borderId="16" xfId="0" applyNumberFormat="1" applyFont="1" applyBorder="1" applyAlignment="1">
      <alignment horizontal="center" vertical="top" wrapText="1"/>
    </xf>
    <xf numFmtId="164" fontId="6" fillId="0" borderId="14" xfId="0" applyNumberFormat="1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22" fillId="0" borderId="5" xfId="0" applyFont="1" applyBorder="1" applyAlignment="1">
      <alignment horizontal="center" vertical="center" wrapText="1"/>
    </xf>
    <xf numFmtId="2" fontId="22" fillId="0" borderId="5" xfId="0" applyNumberFormat="1" applyFont="1" applyBorder="1" applyAlignment="1">
      <alignment horizontal="center" vertical="center" wrapText="1"/>
    </xf>
    <xf numFmtId="164" fontId="3" fillId="0" borderId="16" xfId="0" applyNumberFormat="1" applyFont="1" applyBorder="1" applyAlignment="1">
      <alignment horizontal="center" vertical="top"/>
    </xf>
    <xf numFmtId="164" fontId="3" fillId="0" borderId="14" xfId="0" applyNumberFormat="1" applyFont="1" applyBorder="1" applyAlignment="1">
      <alignment horizontal="center" vertical="top"/>
    </xf>
    <xf numFmtId="164" fontId="3" fillId="0" borderId="8" xfId="0" applyNumberFormat="1" applyFont="1" applyBorder="1" applyAlignment="1">
      <alignment horizontal="center" vertical="top"/>
    </xf>
    <xf numFmtId="2" fontId="3" fillId="0" borderId="5" xfId="0" applyNumberFormat="1" applyFont="1" applyBorder="1" applyAlignment="1">
      <alignment horizontal="center" vertical="top" wrapText="1"/>
    </xf>
    <xf numFmtId="0" fontId="3" fillId="0" borderId="5" xfId="0" applyFont="1" applyBorder="1" applyAlignment="1">
      <alignment horizontal="left" vertical="top" wrapText="1"/>
    </xf>
    <xf numFmtId="0" fontId="9" fillId="4" borderId="22" xfId="0" applyFont="1" applyFill="1" applyBorder="1" applyAlignment="1">
      <alignment horizontal="left" vertical="top" wrapText="1"/>
    </xf>
    <xf numFmtId="0" fontId="9" fillId="4" borderId="23" xfId="0" applyFont="1" applyFill="1" applyBorder="1" applyAlignment="1">
      <alignment horizontal="left" vertical="top" wrapText="1"/>
    </xf>
    <xf numFmtId="0" fontId="4" fillId="0" borderId="0" xfId="0" applyFont="1"/>
    <xf numFmtId="0" fontId="7" fillId="5" borderId="26" xfId="0" applyFont="1" applyFill="1" applyBorder="1" applyAlignment="1">
      <alignment horizontal="center" vertical="top" wrapText="1"/>
    </xf>
    <xf numFmtId="0" fontId="7" fillId="5" borderId="8" xfId="0" applyFont="1" applyFill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/>
    </xf>
    <xf numFmtId="165" fontId="7" fillId="5" borderId="16" xfId="0" applyNumberFormat="1" applyFont="1" applyFill="1" applyBorder="1" applyAlignment="1">
      <alignment horizontal="center" vertical="top" wrapText="1"/>
    </xf>
    <xf numFmtId="165" fontId="7" fillId="5" borderId="14" xfId="0" applyNumberFormat="1" applyFont="1" applyFill="1" applyBorder="1" applyAlignment="1">
      <alignment horizontal="center" vertical="top" wrapText="1"/>
    </xf>
    <xf numFmtId="165" fontId="7" fillId="5" borderId="8" xfId="0" applyNumberFormat="1" applyFont="1" applyFill="1" applyBorder="1" applyAlignment="1">
      <alignment horizontal="center" vertical="top" wrapText="1"/>
    </xf>
    <xf numFmtId="2" fontId="7" fillId="6" borderId="16" xfId="0" applyNumberFormat="1" applyFont="1" applyFill="1" applyBorder="1" applyAlignment="1">
      <alignment horizontal="center" vertical="top" wrapText="1"/>
    </xf>
    <xf numFmtId="2" fontId="7" fillId="6" borderId="14" xfId="0" applyNumberFormat="1" applyFont="1" applyFill="1" applyBorder="1" applyAlignment="1">
      <alignment horizontal="center" vertical="top" wrapText="1"/>
    </xf>
    <xf numFmtId="2" fontId="7" fillId="6" borderId="8" xfId="0" applyNumberFormat="1" applyFont="1" applyFill="1" applyBorder="1" applyAlignment="1">
      <alignment horizontal="center" vertical="top" wrapText="1"/>
    </xf>
    <xf numFmtId="0" fontId="9" fillId="3" borderId="22" xfId="0" applyFont="1" applyFill="1" applyBorder="1" applyAlignment="1">
      <alignment horizontal="left" vertical="top" wrapText="1"/>
    </xf>
    <xf numFmtId="0" fontId="9" fillId="3" borderId="23" xfId="0" applyFont="1" applyFill="1" applyBorder="1" applyAlignment="1">
      <alignment horizontal="left" vertical="top" wrapText="1"/>
    </xf>
    <xf numFmtId="0" fontId="9" fillId="3" borderId="24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25" xfId="0" applyFont="1" applyFill="1" applyBorder="1" applyAlignment="1">
      <alignment horizontal="left" vertical="top" wrapText="1"/>
    </xf>
    <xf numFmtId="165" fontId="7" fillId="0" borderId="5" xfId="0" applyNumberFormat="1" applyFont="1" applyBorder="1" applyAlignment="1">
      <alignment horizontal="center" vertical="top" wrapText="1"/>
    </xf>
    <xf numFmtId="2" fontId="7" fillId="0" borderId="19" xfId="0" applyNumberFormat="1" applyFont="1" applyBorder="1" applyAlignment="1">
      <alignment horizontal="center" vertical="top" wrapText="1"/>
    </xf>
    <xf numFmtId="2" fontId="7" fillId="0" borderId="13" xfId="0" applyNumberFormat="1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11" fillId="2" borderId="5" xfId="0" applyFont="1" applyFill="1" applyBorder="1" applyAlignment="1">
      <alignment horizontal="left" vertical="top" wrapText="1"/>
    </xf>
    <xf numFmtId="1" fontId="7" fillId="0" borderId="8" xfId="0" applyNumberFormat="1" applyFont="1" applyBorder="1" applyAlignment="1">
      <alignment horizontal="center" vertical="top" wrapText="1"/>
    </xf>
    <xf numFmtId="164" fontId="6" fillId="0" borderId="8" xfId="0" applyNumberFormat="1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7" fillId="0" borderId="16" xfId="0" applyFont="1" applyFill="1" applyBorder="1" applyAlignment="1">
      <alignment horizontal="center" vertical="top" wrapText="1"/>
    </xf>
    <xf numFmtId="0" fontId="7" fillId="0" borderId="14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0" fontId="14" fillId="0" borderId="0" xfId="0" applyFont="1"/>
    <xf numFmtId="0" fontId="15" fillId="0" borderId="0" xfId="0" applyFont="1"/>
    <xf numFmtId="0" fontId="9" fillId="2" borderId="6" xfId="0" applyFont="1" applyFill="1" applyBorder="1" applyAlignment="1">
      <alignment horizontal="left" vertical="top" wrapText="1"/>
    </xf>
    <xf numFmtId="0" fontId="9" fillId="2" borderId="10" xfId="0" applyFont="1" applyFill="1" applyBorder="1" applyAlignment="1">
      <alignment horizontal="left" vertical="top" wrapText="1"/>
    </xf>
    <xf numFmtId="0" fontId="9" fillId="2" borderId="9" xfId="0" applyFont="1" applyFill="1" applyBorder="1" applyAlignment="1">
      <alignment horizontal="left" vertical="top" wrapText="1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Обычный 4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Q31"/>
  <sheetViews>
    <sheetView topLeftCell="A4" zoomScale="70" zoomScaleNormal="70" zoomScaleSheetLayoutView="70" workbookViewId="0">
      <selection activeCell="U16" sqref="U16"/>
    </sheetView>
  </sheetViews>
  <sheetFormatPr defaultColWidth="9.140625" defaultRowHeight="15" x14ac:dyDescent="0.25"/>
  <cols>
    <col min="1" max="1" width="22.7109375" style="62" customWidth="1"/>
    <col min="2" max="3" width="10.42578125" style="62" customWidth="1"/>
    <col min="4" max="4" width="11" style="62" customWidth="1"/>
    <col min="5" max="5" width="30.140625" style="62" customWidth="1"/>
    <col min="6" max="6" width="9.42578125" style="63" customWidth="1"/>
    <col min="7" max="7" width="12.42578125" style="62" customWidth="1"/>
    <col min="8" max="8" width="12.28515625" style="62" customWidth="1"/>
    <col min="9" max="9" width="11.28515625" style="62" customWidth="1"/>
    <col min="10" max="10" width="10.7109375" style="62" customWidth="1"/>
    <col min="11" max="11" width="10.5703125" style="62" customWidth="1"/>
    <col min="12" max="12" width="10.28515625" style="62" customWidth="1"/>
    <col min="13" max="13" width="10.140625" style="62" customWidth="1"/>
    <col min="14" max="14" width="10" style="62" customWidth="1"/>
    <col min="15" max="15" width="12.28515625" style="62" customWidth="1"/>
    <col min="16" max="17" width="9.140625" style="63"/>
    <col min="18" max="16384" width="9.140625" style="62"/>
  </cols>
  <sheetData>
    <row r="1" spans="1:17" ht="18.75" x14ac:dyDescent="0.25">
      <c r="A1" s="234" t="s">
        <v>174</v>
      </c>
      <c r="B1" s="234"/>
      <c r="C1" s="83"/>
      <c r="K1" s="234" t="s">
        <v>46</v>
      </c>
      <c r="L1" s="234"/>
      <c r="M1" s="234"/>
      <c r="N1" s="234"/>
      <c r="O1" s="228"/>
    </row>
    <row r="2" spans="1:17" ht="18.75" x14ac:dyDescent="0.3">
      <c r="A2" s="233" t="s">
        <v>175</v>
      </c>
      <c r="B2" s="233"/>
      <c r="C2" s="233"/>
      <c r="K2" s="233" t="s">
        <v>176</v>
      </c>
      <c r="L2" s="233"/>
      <c r="M2" s="233"/>
      <c r="N2" s="233"/>
      <c r="O2" s="233"/>
      <c r="P2" s="180"/>
    </row>
    <row r="3" spans="1:17" ht="18.75" x14ac:dyDescent="0.3">
      <c r="A3" s="229" t="s">
        <v>177</v>
      </c>
      <c r="B3" s="230"/>
      <c r="C3" s="230"/>
      <c r="K3" s="233" t="s">
        <v>178</v>
      </c>
      <c r="L3" s="233"/>
      <c r="M3" s="233"/>
      <c r="N3" s="233"/>
      <c r="O3" s="233"/>
      <c r="P3" s="180"/>
    </row>
    <row r="4" spans="1:17" ht="18.75" x14ac:dyDescent="0.3">
      <c r="A4" s="231" t="s">
        <v>179</v>
      </c>
      <c r="B4" s="230"/>
      <c r="C4" s="230"/>
      <c r="K4" s="233" t="s">
        <v>180</v>
      </c>
      <c r="L4" s="233"/>
      <c r="M4" s="233"/>
      <c r="N4" s="233"/>
      <c r="O4" s="233"/>
      <c r="P4" s="180"/>
    </row>
    <row r="5" spans="1:17" x14ac:dyDescent="0.25">
      <c r="P5" s="180"/>
    </row>
    <row r="7" spans="1:17" ht="17.25" customHeight="1" x14ac:dyDescent="0.25">
      <c r="A7" s="261" t="s">
        <v>45</v>
      </c>
      <c r="B7" s="261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</row>
    <row r="8" spans="1:17" ht="16.5" customHeight="1" x14ac:dyDescent="0.25">
      <c r="A8" s="262" t="s">
        <v>131</v>
      </c>
      <c r="B8" s="262"/>
      <c r="C8" s="262"/>
      <c r="D8" s="262"/>
      <c r="E8" s="262"/>
      <c r="F8" s="262"/>
      <c r="G8" s="262"/>
      <c r="H8" s="262"/>
      <c r="I8" s="262"/>
      <c r="J8" s="262"/>
      <c r="K8" s="262"/>
      <c r="L8" s="262"/>
      <c r="M8" s="262"/>
      <c r="N8" s="262"/>
      <c r="O8" s="262"/>
    </row>
    <row r="9" spans="1:17" ht="12" customHeight="1" x14ac:dyDescent="0.25">
      <c r="A9" s="82"/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</row>
    <row r="10" spans="1:17" x14ac:dyDescent="0.25">
      <c r="A10" s="64" t="s">
        <v>32</v>
      </c>
    </row>
    <row r="11" spans="1:17" x14ac:dyDescent="0.25">
      <c r="A11" s="65"/>
      <c r="B11" s="65"/>
      <c r="C11" s="65"/>
      <c r="D11" s="65"/>
      <c r="E11" s="65"/>
      <c r="F11" s="73"/>
      <c r="G11" s="65"/>
      <c r="H11" s="65"/>
      <c r="I11" s="65"/>
      <c r="J11" s="65"/>
      <c r="K11" s="65"/>
      <c r="L11" s="65"/>
      <c r="M11" s="65"/>
      <c r="N11" s="65"/>
      <c r="O11" s="65"/>
    </row>
    <row r="12" spans="1:17" s="83" customFormat="1" x14ac:dyDescent="0.25">
      <c r="A12" s="263" t="s">
        <v>6</v>
      </c>
      <c r="B12" s="264" t="s">
        <v>7</v>
      </c>
      <c r="C12" s="265"/>
      <c r="D12" s="266"/>
      <c r="E12" s="267" t="s">
        <v>8</v>
      </c>
      <c r="F12" s="269" t="s">
        <v>9</v>
      </c>
      <c r="G12" s="271" t="s">
        <v>10</v>
      </c>
      <c r="H12" s="272"/>
      <c r="I12" s="273"/>
      <c r="J12" s="271" t="s">
        <v>11</v>
      </c>
      <c r="K12" s="272"/>
      <c r="L12" s="273"/>
      <c r="M12" s="263" t="s">
        <v>12</v>
      </c>
      <c r="N12" s="263"/>
      <c r="O12" s="263"/>
      <c r="P12" s="63"/>
      <c r="Q12" s="63"/>
    </row>
    <row r="13" spans="1:17" ht="34.5" customHeight="1" x14ac:dyDescent="0.25">
      <c r="A13" s="263"/>
      <c r="B13" s="172" t="s">
        <v>87</v>
      </c>
      <c r="C13" s="172" t="s">
        <v>88</v>
      </c>
      <c r="D13" s="172" t="s">
        <v>99</v>
      </c>
      <c r="E13" s="268"/>
      <c r="F13" s="270"/>
      <c r="G13" s="172" t="s">
        <v>91</v>
      </c>
      <c r="H13" s="172" t="s">
        <v>95</v>
      </c>
      <c r="I13" s="172" t="s">
        <v>96</v>
      </c>
      <c r="J13" s="172" t="s">
        <v>91</v>
      </c>
      <c r="K13" s="172" t="s">
        <v>97</v>
      </c>
      <c r="L13" s="172" t="s">
        <v>89</v>
      </c>
      <c r="M13" s="172" t="s">
        <v>90</v>
      </c>
      <c r="N13" s="172" t="s">
        <v>98</v>
      </c>
      <c r="O13" s="172" t="s">
        <v>89</v>
      </c>
    </row>
    <row r="14" spans="1:17" ht="15" customHeight="1" x14ac:dyDescent="0.25">
      <c r="A14" s="241" t="s">
        <v>63</v>
      </c>
      <c r="B14" s="244" t="s">
        <v>156</v>
      </c>
      <c r="C14" s="244" t="s">
        <v>157</v>
      </c>
      <c r="D14" s="244" t="s">
        <v>158</v>
      </c>
      <c r="E14" s="37" t="s">
        <v>42</v>
      </c>
      <c r="F14" s="10">
        <v>5400</v>
      </c>
      <c r="G14" s="38">
        <v>99</v>
      </c>
      <c r="H14" s="38">
        <v>121</v>
      </c>
      <c r="I14" s="38">
        <v>139</v>
      </c>
      <c r="J14" s="69">
        <f>F14*G14/1000</f>
        <v>534.6</v>
      </c>
      <c r="K14" s="69">
        <f>F14*H14/1000</f>
        <v>653.4</v>
      </c>
      <c r="L14" s="69">
        <f>F14*I14/1000</f>
        <v>750.6</v>
      </c>
      <c r="M14" s="235">
        <f>SUM(J14:J21)</f>
        <v>684.12900000000002</v>
      </c>
      <c r="N14" s="235">
        <f>SUM(K14:K21)</f>
        <v>813.86199999999985</v>
      </c>
      <c r="O14" s="238">
        <f>SUM(L14:L21)</f>
        <v>933.18899999999996</v>
      </c>
      <c r="P14" s="2"/>
      <c r="Q14" s="2"/>
    </row>
    <row r="15" spans="1:17" ht="15" customHeight="1" x14ac:dyDescent="0.25">
      <c r="A15" s="242"/>
      <c r="B15" s="245"/>
      <c r="C15" s="245"/>
      <c r="D15" s="245"/>
      <c r="E15" s="39" t="s">
        <v>0</v>
      </c>
      <c r="F15" s="4">
        <v>211</v>
      </c>
      <c r="G15" s="24">
        <v>13</v>
      </c>
      <c r="H15" s="24">
        <v>15</v>
      </c>
      <c r="I15" s="24">
        <v>20</v>
      </c>
      <c r="J15" s="69">
        <f t="shared" ref="J15:J21" si="0">F15*G15/1000</f>
        <v>2.7429999999999999</v>
      </c>
      <c r="K15" s="69">
        <f t="shared" ref="K15:K21" si="1">F15*H15/1000</f>
        <v>3.165</v>
      </c>
      <c r="L15" s="69">
        <f t="shared" ref="L15:L21" si="2">F15*I15/1000</f>
        <v>4.22</v>
      </c>
      <c r="M15" s="236"/>
      <c r="N15" s="236"/>
      <c r="O15" s="239"/>
      <c r="P15" s="2"/>
      <c r="Q15" s="2"/>
    </row>
    <row r="16" spans="1:17" ht="15" customHeight="1" x14ac:dyDescent="0.25">
      <c r="A16" s="242"/>
      <c r="B16" s="245"/>
      <c r="C16" s="245"/>
      <c r="D16" s="245"/>
      <c r="E16" s="39" t="s">
        <v>18</v>
      </c>
      <c r="F16" s="4">
        <v>237</v>
      </c>
      <c r="G16" s="24">
        <v>13</v>
      </c>
      <c r="H16" s="24">
        <v>15</v>
      </c>
      <c r="I16" s="24">
        <v>20</v>
      </c>
      <c r="J16" s="69">
        <f t="shared" si="0"/>
        <v>3.081</v>
      </c>
      <c r="K16" s="69">
        <f t="shared" si="1"/>
        <v>3.5550000000000002</v>
      </c>
      <c r="L16" s="69">
        <f t="shared" si="2"/>
        <v>4.74</v>
      </c>
      <c r="M16" s="236"/>
      <c r="N16" s="236"/>
      <c r="O16" s="239"/>
      <c r="P16" s="2"/>
      <c r="Q16" s="2"/>
    </row>
    <row r="17" spans="1:17" ht="15" customHeight="1" x14ac:dyDescent="0.25">
      <c r="A17" s="242"/>
      <c r="B17" s="245"/>
      <c r="C17" s="245"/>
      <c r="D17" s="245"/>
      <c r="E17" s="141" t="s">
        <v>2</v>
      </c>
      <c r="F17" s="4">
        <v>922</v>
      </c>
      <c r="G17" s="24">
        <v>3</v>
      </c>
      <c r="H17" s="24">
        <v>4</v>
      </c>
      <c r="I17" s="24">
        <v>7</v>
      </c>
      <c r="J17" s="69">
        <f t="shared" si="0"/>
        <v>2.766</v>
      </c>
      <c r="K17" s="69">
        <f t="shared" si="1"/>
        <v>3.6880000000000002</v>
      </c>
      <c r="L17" s="69">
        <f t="shared" si="2"/>
        <v>6.4539999999999997</v>
      </c>
      <c r="M17" s="236"/>
      <c r="N17" s="236"/>
      <c r="O17" s="239"/>
      <c r="P17" s="2"/>
      <c r="Q17" s="2"/>
    </row>
    <row r="18" spans="1:17" ht="16.5" customHeight="1" x14ac:dyDescent="0.25">
      <c r="A18" s="242"/>
      <c r="B18" s="245"/>
      <c r="C18" s="245"/>
      <c r="D18" s="245"/>
      <c r="E18" s="39" t="s">
        <v>17</v>
      </c>
      <c r="F18" s="4">
        <v>2180</v>
      </c>
      <c r="G18" s="24">
        <v>3</v>
      </c>
      <c r="H18" s="24">
        <v>3</v>
      </c>
      <c r="I18" s="24">
        <v>5</v>
      </c>
      <c r="J18" s="69">
        <f t="shared" si="0"/>
        <v>6.54</v>
      </c>
      <c r="K18" s="69">
        <f t="shared" si="1"/>
        <v>6.54</v>
      </c>
      <c r="L18" s="69">
        <f t="shared" si="2"/>
        <v>10.9</v>
      </c>
      <c r="M18" s="236"/>
      <c r="N18" s="236"/>
      <c r="O18" s="239"/>
      <c r="P18" s="2"/>
      <c r="Q18" s="2"/>
    </row>
    <row r="19" spans="1:17" ht="16.5" customHeight="1" x14ac:dyDescent="0.25">
      <c r="A19" s="242"/>
      <c r="B19" s="245"/>
      <c r="C19" s="245"/>
      <c r="D19" s="245"/>
      <c r="E19" s="39" t="s">
        <v>59</v>
      </c>
      <c r="F19" s="4">
        <v>3885</v>
      </c>
      <c r="G19" s="24">
        <v>5</v>
      </c>
      <c r="H19" s="24">
        <v>5</v>
      </c>
      <c r="I19" s="24">
        <v>5</v>
      </c>
      <c r="J19" s="69">
        <f t="shared" si="0"/>
        <v>19.425000000000001</v>
      </c>
      <c r="K19" s="69">
        <f t="shared" si="1"/>
        <v>19.425000000000001</v>
      </c>
      <c r="L19" s="69">
        <f t="shared" si="2"/>
        <v>19.425000000000001</v>
      </c>
      <c r="M19" s="236"/>
      <c r="N19" s="236"/>
      <c r="O19" s="239"/>
      <c r="P19" s="2"/>
      <c r="Q19" s="2"/>
    </row>
    <row r="20" spans="1:17" ht="16.5" customHeight="1" x14ac:dyDescent="0.25">
      <c r="A20" s="242"/>
      <c r="B20" s="245"/>
      <c r="C20" s="245"/>
      <c r="D20" s="245"/>
      <c r="E20" s="32" t="s">
        <v>65</v>
      </c>
      <c r="F20" s="4">
        <v>125</v>
      </c>
      <c r="G20" s="24">
        <v>1</v>
      </c>
      <c r="H20" s="24">
        <v>1</v>
      </c>
      <c r="I20" s="24">
        <v>1</v>
      </c>
      <c r="J20" s="69">
        <f t="shared" si="0"/>
        <v>0.125</v>
      </c>
      <c r="K20" s="69">
        <f t="shared" si="1"/>
        <v>0.125</v>
      </c>
      <c r="L20" s="69">
        <f t="shared" si="2"/>
        <v>0.125</v>
      </c>
      <c r="M20" s="236"/>
      <c r="N20" s="236"/>
      <c r="O20" s="239"/>
      <c r="P20" s="2"/>
      <c r="Q20" s="2"/>
    </row>
    <row r="21" spans="1:17" ht="16.5" customHeight="1" x14ac:dyDescent="0.25">
      <c r="A21" s="243"/>
      <c r="B21" s="246"/>
      <c r="C21" s="246"/>
      <c r="D21" s="246"/>
      <c r="E21" s="32" t="s">
        <v>60</v>
      </c>
      <c r="F21" s="4">
        <v>1823</v>
      </c>
      <c r="G21" s="24">
        <v>63</v>
      </c>
      <c r="H21" s="24">
        <v>68</v>
      </c>
      <c r="I21" s="24">
        <v>75</v>
      </c>
      <c r="J21" s="69">
        <f t="shared" si="0"/>
        <v>114.849</v>
      </c>
      <c r="K21" s="69">
        <f t="shared" si="1"/>
        <v>123.964</v>
      </c>
      <c r="L21" s="69">
        <f t="shared" si="2"/>
        <v>136.72499999999999</v>
      </c>
      <c r="M21" s="237"/>
      <c r="N21" s="237"/>
      <c r="O21" s="240"/>
      <c r="P21" s="2"/>
      <c r="Q21" s="2"/>
    </row>
    <row r="22" spans="1:17" ht="15" customHeight="1" x14ac:dyDescent="0.25">
      <c r="A22" s="255" t="s">
        <v>122</v>
      </c>
      <c r="B22" s="257">
        <v>200</v>
      </c>
      <c r="C22" s="257">
        <v>200</v>
      </c>
      <c r="D22" s="257">
        <v>200</v>
      </c>
      <c r="E22" s="113" t="s">
        <v>123</v>
      </c>
      <c r="F22" s="8">
        <v>9000</v>
      </c>
      <c r="G22" s="54">
        <v>1.5</v>
      </c>
      <c r="H22" s="54">
        <v>1.5</v>
      </c>
      <c r="I22" s="54">
        <v>1.5</v>
      </c>
      <c r="J22" s="7">
        <f t="shared" ref="J22:J26" si="3">F22*G22/1000</f>
        <v>13.5</v>
      </c>
      <c r="K22" s="7">
        <f t="shared" ref="K22:K26" si="4">F22*H22/1000</f>
        <v>13.5</v>
      </c>
      <c r="L22" s="7">
        <f t="shared" ref="L22:L26" si="5">F22*I22/1000</f>
        <v>13.5</v>
      </c>
      <c r="M22" s="259">
        <f>SUM(J22:J25)</f>
        <v>38.849999999999994</v>
      </c>
      <c r="N22" s="253">
        <f>SUM(K22:K25)</f>
        <v>38.849999999999994</v>
      </c>
      <c r="O22" s="253">
        <f>SUM(L22:L25)</f>
        <v>38.849999999999994</v>
      </c>
    </row>
    <row r="23" spans="1:17" x14ac:dyDescent="0.25">
      <c r="A23" s="256"/>
      <c r="B23" s="258"/>
      <c r="C23" s="258"/>
      <c r="D23" s="258"/>
      <c r="E23" s="113" t="s">
        <v>16</v>
      </c>
      <c r="F23" s="8">
        <v>465</v>
      </c>
      <c r="G23" s="54">
        <v>10</v>
      </c>
      <c r="H23" s="54">
        <v>10</v>
      </c>
      <c r="I23" s="54">
        <v>10</v>
      </c>
      <c r="J23" s="7">
        <f t="shared" si="3"/>
        <v>4.6500000000000004</v>
      </c>
      <c r="K23" s="7">
        <f t="shared" si="4"/>
        <v>4.6500000000000004</v>
      </c>
      <c r="L23" s="7">
        <f t="shared" si="5"/>
        <v>4.6500000000000004</v>
      </c>
      <c r="M23" s="260"/>
      <c r="N23" s="254"/>
      <c r="O23" s="254"/>
    </row>
    <row r="24" spans="1:17" x14ac:dyDescent="0.25">
      <c r="A24" s="256"/>
      <c r="B24" s="258"/>
      <c r="C24" s="258"/>
      <c r="D24" s="258"/>
      <c r="E24" s="113" t="s">
        <v>54</v>
      </c>
      <c r="F24" s="8">
        <v>2070</v>
      </c>
      <c r="G24" s="54">
        <v>10</v>
      </c>
      <c r="H24" s="54">
        <v>10</v>
      </c>
      <c r="I24" s="54">
        <v>10</v>
      </c>
      <c r="J24" s="7">
        <f t="shared" si="3"/>
        <v>20.7</v>
      </c>
      <c r="K24" s="7">
        <f t="shared" si="4"/>
        <v>20.7</v>
      </c>
      <c r="L24" s="7">
        <f t="shared" si="5"/>
        <v>20.7</v>
      </c>
      <c r="M24" s="260"/>
      <c r="N24" s="254"/>
      <c r="O24" s="254"/>
    </row>
    <row r="25" spans="1:17" x14ac:dyDescent="0.25">
      <c r="A25" s="256"/>
      <c r="B25" s="258"/>
      <c r="C25" s="258"/>
      <c r="D25" s="258"/>
      <c r="E25" s="113" t="s">
        <v>15</v>
      </c>
      <c r="F25" s="8">
        <v>0</v>
      </c>
      <c r="G25" s="54">
        <v>200</v>
      </c>
      <c r="H25" s="54">
        <v>200</v>
      </c>
      <c r="I25" s="54">
        <v>200</v>
      </c>
      <c r="J25" s="7">
        <f t="shared" si="3"/>
        <v>0</v>
      </c>
      <c r="K25" s="7">
        <f t="shared" si="4"/>
        <v>0</v>
      </c>
      <c r="L25" s="7">
        <f t="shared" si="5"/>
        <v>0</v>
      </c>
      <c r="M25" s="260"/>
      <c r="N25" s="254"/>
      <c r="O25" s="254"/>
    </row>
    <row r="26" spans="1:17" ht="16.5" customHeight="1" x14ac:dyDescent="0.25">
      <c r="A26" s="5" t="s">
        <v>3</v>
      </c>
      <c r="B26" s="54">
        <v>20</v>
      </c>
      <c r="C26" s="54">
        <v>35</v>
      </c>
      <c r="D26" s="54">
        <v>40</v>
      </c>
      <c r="E26" s="5" t="s">
        <v>4</v>
      </c>
      <c r="F26" s="30">
        <v>596</v>
      </c>
      <c r="G26" s="54">
        <v>20</v>
      </c>
      <c r="H26" s="54">
        <v>35</v>
      </c>
      <c r="I26" s="54">
        <v>40</v>
      </c>
      <c r="J26" s="139">
        <f t="shared" si="3"/>
        <v>11.92</v>
      </c>
      <c r="K26" s="139">
        <f t="shared" si="4"/>
        <v>20.86</v>
      </c>
      <c r="L26" s="139">
        <f t="shared" si="5"/>
        <v>23.84</v>
      </c>
      <c r="M26" s="30">
        <f>SUM(J26)</f>
        <v>11.92</v>
      </c>
      <c r="N26" s="30">
        <f>SUM(K26)</f>
        <v>20.86</v>
      </c>
      <c r="O26" s="30">
        <f>SUM(L26)</f>
        <v>23.84</v>
      </c>
    </row>
    <row r="27" spans="1:17" x14ac:dyDescent="0.25">
      <c r="A27" s="58" t="s">
        <v>5</v>
      </c>
      <c r="B27" s="89"/>
      <c r="C27" s="89"/>
      <c r="D27" s="89"/>
      <c r="E27" s="80"/>
      <c r="F27" s="90"/>
      <c r="G27" s="22"/>
      <c r="H27" s="91"/>
      <c r="I27" s="91"/>
      <c r="J27" s="89"/>
      <c r="K27" s="89"/>
      <c r="L27" s="80"/>
      <c r="M27" s="81"/>
      <c r="N27" s="79"/>
      <c r="O27" s="79"/>
    </row>
    <row r="28" spans="1:17" x14ac:dyDescent="0.25">
      <c r="A28" s="250" t="s">
        <v>38</v>
      </c>
      <c r="B28" s="251"/>
      <c r="C28" s="251"/>
      <c r="D28" s="251"/>
      <c r="E28" s="251"/>
      <c r="F28" s="251"/>
      <c r="G28" s="251"/>
      <c r="H28" s="251"/>
      <c r="I28" s="251"/>
      <c r="J28" s="252"/>
      <c r="K28" s="75"/>
      <c r="L28" s="75"/>
      <c r="M28" s="92">
        <f>SUM(M14:M26)</f>
        <v>734.899</v>
      </c>
      <c r="N28" s="92">
        <f>SUM(N14:N26)</f>
        <v>873.57199999999989</v>
      </c>
      <c r="O28" s="92">
        <f>SUM(O14:O26)</f>
        <v>995.87900000000002</v>
      </c>
    </row>
    <row r="29" spans="1:17" x14ac:dyDescent="0.25">
      <c r="A29" s="247" t="s">
        <v>127</v>
      </c>
      <c r="B29" s="248"/>
      <c r="C29" s="248"/>
      <c r="D29" s="248"/>
      <c r="E29" s="248"/>
      <c r="F29" s="248"/>
      <c r="G29" s="248"/>
      <c r="H29" s="248"/>
      <c r="I29" s="248"/>
      <c r="J29" s="249"/>
      <c r="K29" s="77"/>
      <c r="L29" s="77"/>
      <c r="M29" s="93">
        <f>M28*1.16</f>
        <v>852.4828399999999</v>
      </c>
      <c r="N29" s="94">
        <f>N28*1.16</f>
        <v>1013.3435199999998</v>
      </c>
      <c r="O29" s="94">
        <f>O28*1.16</f>
        <v>1155.21964</v>
      </c>
    </row>
    <row r="30" spans="1:17" x14ac:dyDescent="0.25">
      <c r="A30" s="95"/>
    </row>
    <row r="31" spans="1:17" x14ac:dyDescent="0.25">
      <c r="F31" s="62"/>
    </row>
  </sheetData>
  <mergeCells count="31">
    <mergeCell ref="A7:O7"/>
    <mergeCell ref="A8:O8"/>
    <mergeCell ref="A12:A13"/>
    <mergeCell ref="B12:D12"/>
    <mergeCell ref="E12:E13"/>
    <mergeCell ref="F12:F13"/>
    <mergeCell ref="G12:I12"/>
    <mergeCell ref="J12:L12"/>
    <mergeCell ref="M12:O12"/>
    <mergeCell ref="A29:J29"/>
    <mergeCell ref="A28:J28"/>
    <mergeCell ref="N22:N25"/>
    <mergeCell ref="O22:O25"/>
    <mergeCell ref="A22:A25"/>
    <mergeCell ref="B22:B25"/>
    <mergeCell ref="C22:C25"/>
    <mergeCell ref="D22:D25"/>
    <mergeCell ref="M22:M25"/>
    <mergeCell ref="N14:N21"/>
    <mergeCell ref="O14:O21"/>
    <mergeCell ref="A14:A21"/>
    <mergeCell ref="B14:B21"/>
    <mergeCell ref="C14:C21"/>
    <mergeCell ref="D14:D21"/>
    <mergeCell ref="M14:M21"/>
    <mergeCell ref="K4:O4"/>
    <mergeCell ref="A1:B1"/>
    <mergeCell ref="K1:N1"/>
    <mergeCell ref="A2:C2"/>
    <mergeCell ref="K2:O2"/>
    <mergeCell ref="K3:O3"/>
  </mergeCells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3:Q33"/>
  <sheetViews>
    <sheetView topLeftCell="A5" zoomScaleNormal="100" zoomScaleSheetLayoutView="70" workbookViewId="0">
      <selection activeCell="L7" sqref="L7:L24"/>
    </sheetView>
  </sheetViews>
  <sheetFormatPr defaultColWidth="9.140625" defaultRowHeight="15" x14ac:dyDescent="0.25"/>
  <cols>
    <col min="1" max="1" width="22.7109375" style="62" customWidth="1"/>
    <col min="2" max="2" width="11.140625" style="62" customWidth="1"/>
    <col min="3" max="3" width="10.5703125" style="62" customWidth="1"/>
    <col min="4" max="4" width="11.42578125" style="62" customWidth="1"/>
    <col min="5" max="5" width="29.42578125" style="62" customWidth="1"/>
    <col min="6" max="6" width="8.140625" style="63" customWidth="1"/>
    <col min="7" max="9" width="10.5703125" style="62" customWidth="1"/>
    <col min="10" max="10" width="9.140625" style="62"/>
    <col min="11" max="11" width="9.7109375" style="62" customWidth="1"/>
    <col min="12" max="12" width="12" style="62" customWidth="1"/>
    <col min="13" max="13" width="10.140625" style="62" customWidth="1"/>
    <col min="14" max="14" width="10.7109375" style="62" customWidth="1"/>
    <col min="15" max="15" width="11.42578125" style="62" customWidth="1"/>
    <col min="16" max="17" width="9.140625" style="63"/>
    <col min="18" max="16384" width="9.140625" style="62"/>
  </cols>
  <sheetData>
    <row r="3" spans="1:17" x14ac:dyDescent="0.25">
      <c r="A3" s="64" t="s">
        <v>19</v>
      </c>
    </row>
    <row r="4" spans="1:17" x14ac:dyDescent="0.25">
      <c r="A4" s="14"/>
      <c r="B4" s="15"/>
      <c r="C4" s="15"/>
      <c r="D4" s="15"/>
      <c r="E4" s="15"/>
      <c r="F4" s="16"/>
      <c r="G4" s="15"/>
      <c r="H4" s="15"/>
      <c r="I4" s="15"/>
      <c r="J4" s="96"/>
      <c r="K4" s="96"/>
      <c r="L4" s="96"/>
      <c r="M4" s="96"/>
      <c r="N4" s="96"/>
      <c r="O4" s="96"/>
    </row>
    <row r="5" spans="1:17" s="83" customFormat="1" ht="19.5" customHeight="1" x14ac:dyDescent="0.25">
      <c r="A5" s="263" t="s">
        <v>6</v>
      </c>
      <c r="B5" s="264" t="s">
        <v>7</v>
      </c>
      <c r="C5" s="265"/>
      <c r="D5" s="266"/>
      <c r="E5" s="267" t="s">
        <v>8</v>
      </c>
      <c r="F5" s="269" t="s">
        <v>9</v>
      </c>
      <c r="G5" s="271" t="s">
        <v>10</v>
      </c>
      <c r="H5" s="272"/>
      <c r="I5" s="273"/>
      <c r="J5" s="271" t="s">
        <v>11</v>
      </c>
      <c r="K5" s="272"/>
      <c r="L5" s="273"/>
      <c r="M5" s="271" t="s">
        <v>12</v>
      </c>
      <c r="N5" s="272"/>
      <c r="O5" s="273"/>
      <c r="P5" s="63"/>
      <c r="Q5" s="63"/>
    </row>
    <row r="6" spans="1:17" ht="38.25" customHeight="1" x14ac:dyDescent="0.25">
      <c r="A6" s="263"/>
      <c r="B6" s="172" t="s">
        <v>100</v>
      </c>
      <c r="C6" s="172" t="s">
        <v>88</v>
      </c>
      <c r="D6" s="172" t="s">
        <v>96</v>
      </c>
      <c r="E6" s="268"/>
      <c r="F6" s="270"/>
      <c r="G6" s="172" t="s">
        <v>101</v>
      </c>
      <c r="H6" s="172" t="s">
        <v>95</v>
      </c>
      <c r="I6" s="172" t="s">
        <v>96</v>
      </c>
      <c r="J6" s="172" t="s">
        <v>91</v>
      </c>
      <c r="K6" s="172" t="s">
        <v>97</v>
      </c>
      <c r="L6" s="172" t="s">
        <v>89</v>
      </c>
      <c r="M6" s="172" t="s">
        <v>100</v>
      </c>
      <c r="N6" s="172" t="s">
        <v>92</v>
      </c>
      <c r="O6" s="172" t="s">
        <v>89</v>
      </c>
    </row>
    <row r="7" spans="1:17" ht="18" customHeight="1" x14ac:dyDescent="0.25">
      <c r="A7" s="285" t="s">
        <v>161</v>
      </c>
      <c r="B7" s="278" t="s">
        <v>162</v>
      </c>
      <c r="C7" s="278" t="s">
        <v>169</v>
      </c>
      <c r="D7" s="278" t="s">
        <v>163</v>
      </c>
      <c r="E7" s="112" t="s">
        <v>47</v>
      </c>
      <c r="F7" s="170">
        <v>2300</v>
      </c>
      <c r="G7" s="84">
        <v>60</v>
      </c>
      <c r="H7" s="54">
        <v>89</v>
      </c>
      <c r="I7" s="54">
        <v>104</v>
      </c>
      <c r="J7" s="139">
        <f t="shared" ref="J7:J24" si="0">F7*G7/1000</f>
        <v>138</v>
      </c>
      <c r="K7" s="139">
        <f t="shared" ref="K7:K24" si="1">F7*H7/1000</f>
        <v>204.7</v>
      </c>
      <c r="L7" s="139">
        <f t="shared" ref="L7:L24" si="2">F7*I7/1000</f>
        <v>239.2</v>
      </c>
      <c r="M7" s="287">
        <f>SUM(J7:J13)</f>
        <v>174.20800000000003</v>
      </c>
      <c r="N7" s="287">
        <f>SUM(K7:K13)</f>
        <v>244.23200000000003</v>
      </c>
      <c r="O7" s="287">
        <f>SUM(L7:L13)</f>
        <v>281.26800000000003</v>
      </c>
    </row>
    <row r="8" spans="1:17" x14ac:dyDescent="0.25">
      <c r="A8" s="286"/>
      <c r="B8" s="279"/>
      <c r="C8" s="279"/>
      <c r="D8" s="279"/>
      <c r="E8" s="112" t="s">
        <v>0</v>
      </c>
      <c r="F8" s="71">
        <v>211</v>
      </c>
      <c r="G8" s="222">
        <v>9</v>
      </c>
      <c r="H8" s="186">
        <v>11</v>
      </c>
      <c r="I8" s="186">
        <v>12</v>
      </c>
      <c r="J8" s="139">
        <f t="shared" si="0"/>
        <v>1.899</v>
      </c>
      <c r="K8" s="139">
        <f t="shared" si="1"/>
        <v>2.3210000000000002</v>
      </c>
      <c r="L8" s="139">
        <f t="shared" si="2"/>
        <v>2.532</v>
      </c>
      <c r="M8" s="287"/>
      <c r="N8" s="287"/>
      <c r="O8" s="287"/>
    </row>
    <row r="9" spans="1:17" x14ac:dyDescent="0.25">
      <c r="A9" s="286"/>
      <c r="B9" s="279"/>
      <c r="C9" s="279"/>
      <c r="D9" s="279"/>
      <c r="E9" s="112" t="s">
        <v>181</v>
      </c>
      <c r="F9" s="118">
        <v>577</v>
      </c>
      <c r="G9" s="223">
        <v>9</v>
      </c>
      <c r="H9" s="186">
        <v>11</v>
      </c>
      <c r="I9" s="186">
        <v>12</v>
      </c>
      <c r="J9" s="139">
        <f t="shared" si="0"/>
        <v>5.1929999999999996</v>
      </c>
      <c r="K9" s="139">
        <f t="shared" si="1"/>
        <v>6.3470000000000004</v>
      </c>
      <c r="L9" s="139">
        <f t="shared" si="2"/>
        <v>6.9240000000000004</v>
      </c>
      <c r="M9" s="287"/>
      <c r="N9" s="287"/>
      <c r="O9" s="287"/>
    </row>
    <row r="10" spans="1:17" ht="17.25" customHeight="1" x14ac:dyDescent="0.25">
      <c r="A10" s="286"/>
      <c r="B10" s="279"/>
      <c r="C10" s="279"/>
      <c r="D10" s="279"/>
      <c r="E10" s="112" t="s">
        <v>61</v>
      </c>
      <c r="F10" s="71">
        <v>826</v>
      </c>
      <c r="G10" s="190">
        <v>6</v>
      </c>
      <c r="H10" s="191">
        <v>7</v>
      </c>
      <c r="I10" s="191">
        <v>8</v>
      </c>
      <c r="J10" s="139">
        <f t="shared" si="0"/>
        <v>4.9560000000000004</v>
      </c>
      <c r="K10" s="139">
        <f t="shared" si="1"/>
        <v>5.782</v>
      </c>
      <c r="L10" s="139">
        <f t="shared" si="2"/>
        <v>6.6079999999999997</v>
      </c>
      <c r="M10" s="287"/>
      <c r="N10" s="287"/>
      <c r="O10" s="287"/>
    </row>
    <row r="11" spans="1:17" x14ac:dyDescent="0.25">
      <c r="A11" s="286"/>
      <c r="B11" s="279"/>
      <c r="C11" s="279"/>
      <c r="D11" s="279"/>
      <c r="E11" s="112" t="s">
        <v>2</v>
      </c>
      <c r="F11" s="71">
        <v>922</v>
      </c>
      <c r="G11" s="190">
        <v>5</v>
      </c>
      <c r="H11" s="191">
        <v>6</v>
      </c>
      <c r="I11" s="191">
        <v>7</v>
      </c>
      <c r="J11" s="139">
        <f t="shared" si="0"/>
        <v>4.6100000000000003</v>
      </c>
      <c r="K11" s="139">
        <f t="shared" si="1"/>
        <v>5.532</v>
      </c>
      <c r="L11" s="139">
        <f t="shared" si="2"/>
        <v>6.4539999999999997</v>
      </c>
      <c r="M11" s="287"/>
      <c r="N11" s="287"/>
      <c r="O11" s="287"/>
    </row>
    <row r="12" spans="1:17" x14ac:dyDescent="0.25">
      <c r="A12" s="286"/>
      <c r="B12" s="279"/>
      <c r="C12" s="279"/>
      <c r="D12" s="279"/>
      <c r="E12" s="112" t="s">
        <v>59</v>
      </c>
      <c r="F12" s="71">
        <v>3885</v>
      </c>
      <c r="G12" s="190">
        <v>5</v>
      </c>
      <c r="H12" s="191">
        <v>5</v>
      </c>
      <c r="I12" s="191">
        <v>5</v>
      </c>
      <c r="J12" s="226">
        <f t="shared" si="0"/>
        <v>19.425000000000001</v>
      </c>
      <c r="K12" s="226">
        <f t="shared" si="1"/>
        <v>19.425000000000001</v>
      </c>
      <c r="L12" s="226">
        <f t="shared" si="2"/>
        <v>19.425000000000001</v>
      </c>
      <c r="M12" s="287"/>
      <c r="N12" s="287"/>
      <c r="O12" s="287"/>
    </row>
    <row r="13" spans="1:17" x14ac:dyDescent="0.25">
      <c r="A13" s="286"/>
      <c r="B13" s="279"/>
      <c r="C13" s="279"/>
      <c r="D13" s="279"/>
      <c r="E13" s="112" t="s">
        <v>53</v>
      </c>
      <c r="F13" s="71">
        <v>125</v>
      </c>
      <c r="G13" s="148">
        <v>1</v>
      </c>
      <c r="H13" s="155">
        <v>1</v>
      </c>
      <c r="I13" s="155">
        <v>1</v>
      </c>
      <c r="J13" s="139">
        <f t="shared" si="0"/>
        <v>0.125</v>
      </c>
      <c r="K13" s="139">
        <f t="shared" si="1"/>
        <v>0.125</v>
      </c>
      <c r="L13" s="139">
        <f t="shared" si="2"/>
        <v>0.125</v>
      </c>
      <c r="M13" s="287"/>
      <c r="N13" s="287"/>
      <c r="O13" s="287"/>
    </row>
    <row r="14" spans="1:17" s="1" customFormat="1" x14ac:dyDescent="0.25">
      <c r="A14" s="241" t="s">
        <v>112</v>
      </c>
      <c r="B14" s="244" t="s">
        <v>119</v>
      </c>
      <c r="C14" s="280">
        <v>25</v>
      </c>
      <c r="D14" s="280">
        <v>30</v>
      </c>
      <c r="E14" s="116" t="s">
        <v>1</v>
      </c>
      <c r="F14" s="9">
        <v>5704</v>
      </c>
      <c r="G14" s="186">
        <v>7</v>
      </c>
      <c r="H14" s="186">
        <v>8</v>
      </c>
      <c r="I14" s="186">
        <v>8</v>
      </c>
      <c r="J14" s="139">
        <f t="shared" si="0"/>
        <v>39.927999999999997</v>
      </c>
      <c r="K14" s="139">
        <f t="shared" si="1"/>
        <v>45.631999999999998</v>
      </c>
      <c r="L14" s="139">
        <f t="shared" si="2"/>
        <v>45.631999999999998</v>
      </c>
      <c r="M14" s="283">
        <f>SUM(J14:J18)</f>
        <v>108.31599999999999</v>
      </c>
      <c r="N14" s="283">
        <f>SUM(K14:K18)</f>
        <v>125.56699999999998</v>
      </c>
      <c r="O14" s="283">
        <f>SUM(L14:L18)</f>
        <v>139.88900000000001</v>
      </c>
      <c r="P14" s="63"/>
      <c r="Q14" s="63"/>
    </row>
    <row r="15" spans="1:17" s="1" customFormat="1" x14ac:dyDescent="0.25">
      <c r="A15" s="242"/>
      <c r="B15" s="245"/>
      <c r="C15" s="281"/>
      <c r="D15" s="281"/>
      <c r="E15" s="116" t="s">
        <v>81</v>
      </c>
      <c r="F15" s="9">
        <v>2924</v>
      </c>
      <c r="G15" s="168">
        <v>12</v>
      </c>
      <c r="H15" s="168">
        <v>15</v>
      </c>
      <c r="I15" s="168">
        <v>18</v>
      </c>
      <c r="J15" s="139">
        <f t="shared" si="0"/>
        <v>35.088000000000001</v>
      </c>
      <c r="K15" s="139">
        <f t="shared" si="1"/>
        <v>43.86</v>
      </c>
      <c r="L15" s="139">
        <f t="shared" si="2"/>
        <v>52.631999999999998</v>
      </c>
      <c r="M15" s="283"/>
      <c r="N15" s="283"/>
      <c r="O15" s="283"/>
      <c r="P15" s="63"/>
      <c r="Q15" s="63"/>
    </row>
    <row r="16" spans="1:17" s="1" customFormat="1" ht="15" customHeight="1" x14ac:dyDescent="0.25">
      <c r="A16" s="242"/>
      <c r="B16" s="245"/>
      <c r="C16" s="281"/>
      <c r="D16" s="281"/>
      <c r="E16" s="117" t="s">
        <v>72</v>
      </c>
      <c r="F16" s="71">
        <v>595</v>
      </c>
      <c r="G16" s="168">
        <v>5</v>
      </c>
      <c r="H16" s="168">
        <v>6</v>
      </c>
      <c r="I16" s="168">
        <v>8</v>
      </c>
      <c r="J16" s="139">
        <f t="shared" si="0"/>
        <v>2.9750000000000001</v>
      </c>
      <c r="K16" s="139">
        <f t="shared" si="1"/>
        <v>3.57</v>
      </c>
      <c r="L16" s="139">
        <f t="shared" si="2"/>
        <v>4.76</v>
      </c>
      <c r="M16" s="283"/>
      <c r="N16" s="283"/>
      <c r="O16" s="283"/>
      <c r="P16" s="63"/>
      <c r="Q16" s="63"/>
    </row>
    <row r="17" spans="1:17" s="1" customFormat="1" x14ac:dyDescent="0.25">
      <c r="A17" s="242"/>
      <c r="B17" s="245"/>
      <c r="C17" s="281"/>
      <c r="D17" s="281"/>
      <c r="E17" s="116" t="s">
        <v>17</v>
      </c>
      <c r="F17" s="171">
        <v>2180</v>
      </c>
      <c r="G17" s="168">
        <v>5</v>
      </c>
      <c r="H17" s="168">
        <v>6</v>
      </c>
      <c r="I17" s="168">
        <v>8</v>
      </c>
      <c r="J17" s="139">
        <f t="shared" si="0"/>
        <v>10.9</v>
      </c>
      <c r="K17" s="139">
        <f t="shared" si="1"/>
        <v>13.08</v>
      </c>
      <c r="L17" s="139">
        <f t="shared" si="2"/>
        <v>17.440000000000001</v>
      </c>
      <c r="M17" s="283"/>
      <c r="N17" s="283"/>
      <c r="O17" s="283"/>
      <c r="P17" s="63"/>
      <c r="Q17" s="63"/>
    </row>
    <row r="18" spans="1:17" s="1" customFormat="1" x14ac:dyDescent="0.25">
      <c r="A18" s="243"/>
      <c r="B18" s="246"/>
      <c r="C18" s="282"/>
      <c r="D18" s="282"/>
      <c r="E18" s="116" t="s">
        <v>59</v>
      </c>
      <c r="F18" s="171">
        <v>3885</v>
      </c>
      <c r="G18" s="168">
        <v>5</v>
      </c>
      <c r="H18" s="168">
        <v>5</v>
      </c>
      <c r="I18" s="168">
        <v>5</v>
      </c>
      <c r="J18" s="139">
        <f t="shared" si="0"/>
        <v>19.425000000000001</v>
      </c>
      <c r="K18" s="139">
        <f t="shared" si="1"/>
        <v>19.425000000000001</v>
      </c>
      <c r="L18" s="139">
        <f t="shared" si="2"/>
        <v>19.425000000000001</v>
      </c>
      <c r="M18" s="284"/>
      <c r="N18" s="284"/>
      <c r="O18" s="284"/>
      <c r="P18" s="63"/>
      <c r="Q18" s="63"/>
    </row>
    <row r="19" spans="1:17" ht="15" customHeight="1" x14ac:dyDescent="0.25">
      <c r="A19" s="255" t="s">
        <v>29</v>
      </c>
      <c r="B19" s="257">
        <v>120</v>
      </c>
      <c r="C19" s="257">
        <v>140</v>
      </c>
      <c r="D19" s="257">
        <v>170</v>
      </c>
      <c r="E19" s="5" t="s">
        <v>30</v>
      </c>
      <c r="F19" s="9">
        <v>431</v>
      </c>
      <c r="G19" s="6">
        <v>58</v>
      </c>
      <c r="H19" s="60">
        <v>67</v>
      </c>
      <c r="I19" s="60">
        <v>81</v>
      </c>
      <c r="J19" s="139">
        <f t="shared" si="0"/>
        <v>24.998000000000001</v>
      </c>
      <c r="K19" s="139">
        <f t="shared" si="1"/>
        <v>28.876999999999999</v>
      </c>
      <c r="L19" s="139">
        <f t="shared" si="2"/>
        <v>34.911000000000001</v>
      </c>
      <c r="M19" s="259">
        <f>SUM(J19:J20)</f>
        <v>53.518000000000001</v>
      </c>
      <c r="N19" s="253">
        <f>SUM(K19:K20)</f>
        <v>63.100999999999999</v>
      </c>
      <c r="O19" s="253">
        <f>SUM(L19:L20)</f>
        <v>74.838999999999999</v>
      </c>
    </row>
    <row r="20" spans="1:17" x14ac:dyDescent="0.25">
      <c r="A20" s="290"/>
      <c r="B20" s="291"/>
      <c r="C20" s="291"/>
      <c r="D20" s="291"/>
      <c r="E20" s="5" t="s">
        <v>1</v>
      </c>
      <c r="F20" s="4">
        <v>5704</v>
      </c>
      <c r="G20" s="6">
        <v>5</v>
      </c>
      <c r="H20" s="60">
        <v>6</v>
      </c>
      <c r="I20" s="60">
        <v>7</v>
      </c>
      <c r="J20" s="139">
        <f t="shared" si="0"/>
        <v>28.52</v>
      </c>
      <c r="K20" s="139">
        <f t="shared" si="1"/>
        <v>34.223999999999997</v>
      </c>
      <c r="L20" s="139">
        <f t="shared" si="2"/>
        <v>39.927999999999997</v>
      </c>
      <c r="M20" s="292"/>
      <c r="N20" s="289"/>
      <c r="O20" s="289"/>
    </row>
    <row r="21" spans="1:17" x14ac:dyDescent="0.25">
      <c r="A21" s="285" t="s">
        <v>66</v>
      </c>
      <c r="B21" s="276">
        <v>200</v>
      </c>
      <c r="C21" s="276">
        <v>200</v>
      </c>
      <c r="D21" s="276">
        <v>200</v>
      </c>
      <c r="E21" s="140" t="s">
        <v>40</v>
      </c>
      <c r="F21" s="169">
        <v>1100</v>
      </c>
      <c r="G21" s="130">
        <v>20</v>
      </c>
      <c r="H21" s="130">
        <v>20</v>
      </c>
      <c r="I21" s="130">
        <v>20</v>
      </c>
      <c r="J21" s="139">
        <f t="shared" si="0"/>
        <v>22</v>
      </c>
      <c r="K21" s="139">
        <f t="shared" si="1"/>
        <v>22</v>
      </c>
      <c r="L21" s="139">
        <f t="shared" si="2"/>
        <v>22</v>
      </c>
      <c r="M21" s="235">
        <f>SUM(J21:J23)</f>
        <v>26.65</v>
      </c>
      <c r="N21" s="235">
        <f>SUM(K21:K23)</f>
        <v>26.65</v>
      </c>
      <c r="O21" s="235">
        <f>SUM(L21:L23)</f>
        <v>26.65</v>
      </c>
    </row>
    <row r="22" spans="1:17" x14ac:dyDescent="0.25">
      <c r="A22" s="286"/>
      <c r="B22" s="277"/>
      <c r="C22" s="277"/>
      <c r="D22" s="277"/>
      <c r="E22" s="131" t="s">
        <v>16</v>
      </c>
      <c r="F22" s="132">
        <v>465</v>
      </c>
      <c r="G22" s="133">
        <v>10</v>
      </c>
      <c r="H22" s="133">
        <v>10</v>
      </c>
      <c r="I22" s="133">
        <v>10</v>
      </c>
      <c r="J22" s="139">
        <f t="shared" si="0"/>
        <v>4.6500000000000004</v>
      </c>
      <c r="K22" s="139">
        <f>F22*H22/1000</f>
        <v>4.6500000000000004</v>
      </c>
      <c r="L22" s="139">
        <f>F22*I22/1000</f>
        <v>4.6500000000000004</v>
      </c>
      <c r="M22" s="236"/>
      <c r="N22" s="236"/>
      <c r="O22" s="236"/>
    </row>
    <row r="23" spans="1:17" x14ac:dyDescent="0.25">
      <c r="A23" s="288"/>
      <c r="B23" s="178"/>
      <c r="C23" s="178"/>
      <c r="D23" s="178"/>
      <c r="E23" s="131" t="s">
        <v>15</v>
      </c>
      <c r="F23" s="132">
        <v>0</v>
      </c>
      <c r="G23" s="133">
        <v>200</v>
      </c>
      <c r="H23" s="133">
        <v>200</v>
      </c>
      <c r="I23" s="133">
        <v>200</v>
      </c>
      <c r="J23" s="139">
        <f t="shared" si="0"/>
        <v>0</v>
      </c>
      <c r="K23" s="139">
        <f t="shared" si="1"/>
        <v>0</v>
      </c>
      <c r="L23" s="139">
        <f t="shared" si="2"/>
        <v>0</v>
      </c>
      <c r="M23" s="177"/>
      <c r="N23" s="177"/>
      <c r="O23" s="177"/>
    </row>
    <row r="24" spans="1:17" ht="30" x14ac:dyDescent="0.25">
      <c r="A24" s="5" t="s">
        <v>3</v>
      </c>
      <c r="B24" s="54">
        <v>20</v>
      </c>
      <c r="C24" s="54">
        <v>35</v>
      </c>
      <c r="D24" s="54">
        <v>40</v>
      </c>
      <c r="E24" s="5" t="s">
        <v>4</v>
      </c>
      <c r="F24" s="30">
        <v>596</v>
      </c>
      <c r="G24" s="54">
        <v>20</v>
      </c>
      <c r="H24" s="54">
        <v>35</v>
      </c>
      <c r="I24" s="54">
        <v>40</v>
      </c>
      <c r="J24" s="139">
        <f t="shared" si="0"/>
        <v>11.92</v>
      </c>
      <c r="K24" s="139">
        <f t="shared" si="1"/>
        <v>20.86</v>
      </c>
      <c r="L24" s="139">
        <f t="shared" si="2"/>
        <v>23.84</v>
      </c>
      <c r="M24" s="8">
        <f t="shared" ref="M24:O24" si="3">SUM(J24)</f>
        <v>11.92</v>
      </c>
      <c r="N24" s="8">
        <f t="shared" si="3"/>
        <v>20.86</v>
      </c>
      <c r="O24" s="8">
        <f t="shared" si="3"/>
        <v>23.84</v>
      </c>
    </row>
    <row r="25" spans="1:17" x14ac:dyDescent="0.25">
      <c r="A25" s="58" t="s">
        <v>5</v>
      </c>
      <c r="B25" s="89"/>
      <c r="C25" s="89"/>
      <c r="D25" s="89"/>
      <c r="E25" s="80"/>
      <c r="F25" s="90"/>
      <c r="G25" s="22"/>
      <c r="H25" s="22"/>
      <c r="I25" s="22"/>
      <c r="J25" s="80"/>
      <c r="K25" s="80"/>
      <c r="L25" s="80"/>
      <c r="M25" s="101"/>
      <c r="N25" s="80"/>
      <c r="O25" s="80"/>
    </row>
    <row r="26" spans="1:17" x14ac:dyDescent="0.25">
      <c r="A26" s="274" t="s">
        <v>38</v>
      </c>
      <c r="B26" s="274"/>
      <c r="C26" s="274"/>
      <c r="D26" s="274"/>
      <c r="E26" s="274"/>
      <c r="F26" s="274"/>
      <c r="G26" s="274"/>
      <c r="H26" s="274"/>
      <c r="I26" s="274"/>
      <c r="J26" s="274"/>
      <c r="K26" s="75"/>
      <c r="L26" s="75"/>
      <c r="M26" s="92">
        <f>SUM(M7:M24)</f>
        <v>374.61200000000002</v>
      </c>
      <c r="N26" s="92">
        <f>SUM(N7:N24)</f>
        <v>480.40999999999997</v>
      </c>
      <c r="O26" s="92">
        <f>SUM(O7:O24)</f>
        <v>546.4860000000001</v>
      </c>
    </row>
    <row r="27" spans="1:17" ht="15" customHeight="1" x14ac:dyDescent="0.25">
      <c r="A27" s="275" t="s">
        <v>127</v>
      </c>
      <c r="B27" s="275"/>
      <c r="C27" s="275"/>
      <c r="D27" s="275"/>
      <c r="E27" s="275"/>
      <c r="F27" s="275"/>
      <c r="G27" s="275"/>
      <c r="H27" s="275"/>
      <c r="I27" s="275"/>
      <c r="J27" s="275"/>
      <c r="K27" s="77"/>
      <c r="L27" s="77"/>
      <c r="M27" s="93">
        <f>M26*1.16</f>
        <v>434.54991999999999</v>
      </c>
      <c r="N27" s="93">
        <f>N26*1.16</f>
        <v>557.27559999999994</v>
      </c>
      <c r="O27" s="93">
        <f>O26*1.16</f>
        <v>633.92376000000013</v>
      </c>
    </row>
    <row r="31" spans="1:17" x14ac:dyDescent="0.25">
      <c r="F31" s="62"/>
    </row>
    <row r="32" spans="1:17" x14ac:dyDescent="0.25">
      <c r="F32" s="62"/>
    </row>
    <row r="33" spans="6:6" x14ac:dyDescent="0.25">
      <c r="F33" s="62"/>
    </row>
  </sheetData>
  <mergeCells count="37">
    <mergeCell ref="M21:M22"/>
    <mergeCell ref="A21:A23"/>
    <mergeCell ref="N21:N22"/>
    <mergeCell ref="O21:O22"/>
    <mergeCell ref="N19:N20"/>
    <mergeCell ref="O19:O20"/>
    <mergeCell ref="A19:A20"/>
    <mergeCell ref="B19:B20"/>
    <mergeCell ref="C19:C20"/>
    <mergeCell ref="D19:D20"/>
    <mergeCell ref="M19:M20"/>
    <mergeCell ref="M5:O5"/>
    <mergeCell ref="A5:A6"/>
    <mergeCell ref="A14:A18"/>
    <mergeCell ref="B14:B18"/>
    <mergeCell ref="C14:C18"/>
    <mergeCell ref="D14:D18"/>
    <mergeCell ref="N14:N18"/>
    <mergeCell ref="O14:O18"/>
    <mergeCell ref="M14:M18"/>
    <mergeCell ref="A7:A13"/>
    <mergeCell ref="B7:B13"/>
    <mergeCell ref="C7:C13"/>
    <mergeCell ref="M7:M13"/>
    <mergeCell ref="N7:N13"/>
    <mergeCell ref="O7:O13"/>
    <mergeCell ref="A26:J26"/>
    <mergeCell ref="A27:J27"/>
    <mergeCell ref="E5:E6"/>
    <mergeCell ref="F5:F6"/>
    <mergeCell ref="G5:I5"/>
    <mergeCell ref="J5:L5"/>
    <mergeCell ref="B5:D5"/>
    <mergeCell ref="B21:B22"/>
    <mergeCell ref="C21:C22"/>
    <mergeCell ref="D21:D22"/>
    <mergeCell ref="D7:D13"/>
  </mergeCells>
  <pageMargins left="0.7" right="0.7" top="0.75" bottom="0.75" header="0.3" footer="0.3"/>
  <pageSetup paperSize="9" scale="6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3:Q23"/>
  <sheetViews>
    <sheetView zoomScaleNormal="100" zoomScaleSheetLayoutView="70" workbookViewId="0">
      <selection activeCell="D7" sqref="D7:D11"/>
    </sheetView>
  </sheetViews>
  <sheetFormatPr defaultColWidth="9.140625" defaultRowHeight="15" x14ac:dyDescent="0.25"/>
  <cols>
    <col min="1" max="1" width="22.140625" style="1" customWidth="1"/>
    <col min="2" max="2" width="10.5703125" style="1" customWidth="1"/>
    <col min="3" max="3" width="10.7109375" style="1" customWidth="1"/>
    <col min="4" max="4" width="11.140625" style="1" customWidth="1"/>
    <col min="5" max="5" width="23.28515625" style="1" customWidth="1"/>
    <col min="6" max="6" width="8.85546875" style="2" customWidth="1"/>
    <col min="7" max="7" width="10.5703125" style="1" customWidth="1"/>
    <col min="8" max="8" width="9.5703125" style="1" customWidth="1"/>
    <col min="9" max="9" width="10.42578125" style="1" customWidth="1"/>
    <col min="10" max="10" width="8.42578125" style="1" customWidth="1"/>
    <col min="11" max="11" width="9.5703125" style="1" customWidth="1"/>
    <col min="12" max="12" width="11.85546875" style="1" customWidth="1"/>
    <col min="13" max="13" width="9.85546875" style="1" customWidth="1"/>
    <col min="14" max="14" width="10.42578125" style="1" customWidth="1"/>
    <col min="15" max="15" width="12" style="1" customWidth="1"/>
    <col min="16" max="17" width="9.140625" style="2"/>
    <col min="18" max="16384" width="9.140625" style="1"/>
  </cols>
  <sheetData>
    <row r="3" spans="1:17" x14ac:dyDescent="0.25">
      <c r="A3" s="3" t="s">
        <v>23</v>
      </c>
    </row>
    <row r="4" spans="1:17" ht="9.75" customHeight="1" x14ac:dyDescent="0.25"/>
    <row r="5" spans="1:17" ht="19.5" customHeight="1" x14ac:dyDescent="0.25">
      <c r="A5" s="267" t="s">
        <v>6</v>
      </c>
      <c r="B5" s="263" t="s">
        <v>7</v>
      </c>
      <c r="C5" s="263"/>
      <c r="D5" s="263"/>
      <c r="E5" s="267" t="s">
        <v>8</v>
      </c>
      <c r="F5" s="269" t="s">
        <v>9</v>
      </c>
      <c r="G5" s="271" t="s">
        <v>10</v>
      </c>
      <c r="H5" s="272"/>
      <c r="I5" s="273"/>
      <c r="J5" s="271" t="s">
        <v>11</v>
      </c>
      <c r="K5" s="272"/>
      <c r="L5" s="273"/>
      <c r="M5" s="271" t="s">
        <v>12</v>
      </c>
      <c r="N5" s="272"/>
      <c r="O5" s="273"/>
    </row>
    <row r="6" spans="1:17" ht="39" customHeight="1" x14ac:dyDescent="0.25">
      <c r="A6" s="268"/>
      <c r="B6" s="172" t="s">
        <v>102</v>
      </c>
      <c r="C6" s="172" t="s">
        <v>103</v>
      </c>
      <c r="D6" s="172" t="s">
        <v>89</v>
      </c>
      <c r="E6" s="268"/>
      <c r="F6" s="270"/>
      <c r="G6" s="172" t="s">
        <v>101</v>
      </c>
      <c r="H6" s="172" t="s">
        <v>95</v>
      </c>
      <c r="I6" s="172" t="s">
        <v>96</v>
      </c>
      <c r="J6" s="172" t="s">
        <v>91</v>
      </c>
      <c r="K6" s="172" t="s">
        <v>97</v>
      </c>
      <c r="L6" s="172" t="s">
        <v>89</v>
      </c>
      <c r="M6" s="172" t="s">
        <v>100</v>
      </c>
      <c r="N6" s="172" t="s">
        <v>92</v>
      </c>
      <c r="O6" s="172" t="s">
        <v>89</v>
      </c>
    </row>
    <row r="7" spans="1:17" ht="17.25" customHeight="1" x14ac:dyDescent="0.25">
      <c r="A7" s="298" t="s">
        <v>182</v>
      </c>
      <c r="B7" s="301" t="s">
        <v>160</v>
      </c>
      <c r="C7" s="301" t="s">
        <v>160</v>
      </c>
      <c r="D7" s="301" t="s">
        <v>160</v>
      </c>
      <c r="E7" s="207" t="s">
        <v>141</v>
      </c>
      <c r="F7" s="206">
        <v>5400</v>
      </c>
      <c r="G7" s="220">
        <v>75</v>
      </c>
      <c r="H7" s="209">
        <v>75</v>
      </c>
      <c r="I7" s="209">
        <v>75</v>
      </c>
      <c r="J7" s="210">
        <f>F7*G7/1000</f>
        <v>405</v>
      </c>
      <c r="K7" s="210">
        <f>F7*H7/1000</f>
        <v>405</v>
      </c>
      <c r="L7" s="210">
        <f>F7*I7/1000</f>
        <v>405</v>
      </c>
      <c r="M7" s="295">
        <f>SUM(J7:J11)</f>
        <v>669.577</v>
      </c>
      <c r="N7" s="295">
        <f>SUM(K7:K11)</f>
        <v>669.577</v>
      </c>
      <c r="O7" s="295">
        <f>SUM(L7:L11)</f>
        <v>669.577</v>
      </c>
    </row>
    <row r="8" spans="1:17" ht="14.25" customHeight="1" x14ac:dyDescent="0.25">
      <c r="A8" s="299"/>
      <c r="B8" s="296"/>
      <c r="C8" s="296"/>
      <c r="D8" s="296"/>
      <c r="E8" s="207" t="s">
        <v>142</v>
      </c>
      <c r="F8" s="206">
        <v>2757</v>
      </c>
      <c r="G8" s="209">
        <v>55</v>
      </c>
      <c r="H8" s="209">
        <v>55</v>
      </c>
      <c r="I8" s="209">
        <v>55</v>
      </c>
      <c r="J8" s="210">
        <f t="shared" ref="J8:J14" si="0">F8*G8/1000</f>
        <v>151.63499999999999</v>
      </c>
      <c r="K8" s="210">
        <f t="shared" ref="K8:K15" si="1">F8*H8/1000</f>
        <v>151.63499999999999</v>
      </c>
      <c r="L8" s="210">
        <f t="shared" ref="L8:L15" si="2">F8*I8/1000</f>
        <v>151.63499999999999</v>
      </c>
      <c r="M8" s="296"/>
      <c r="N8" s="296"/>
      <c r="O8" s="296"/>
    </row>
    <row r="9" spans="1:17" ht="18" customHeight="1" x14ac:dyDescent="0.25">
      <c r="A9" s="299"/>
      <c r="B9" s="296"/>
      <c r="C9" s="296"/>
      <c r="D9" s="296"/>
      <c r="E9" s="207" t="s">
        <v>1</v>
      </c>
      <c r="F9" s="206">
        <v>5704</v>
      </c>
      <c r="G9" s="209">
        <v>14</v>
      </c>
      <c r="H9" s="209">
        <v>14</v>
      </c>
      <c r="I9" s="209">
        <v>14</v>
      </c>
      <c r="J9" s="210">
        <f t="shared" si="0"/>
        <v>79.855999999999995</v>
      </c>
      <c r="K9" s="210">
        <f t="shared" si="1"/>
        <v>79.855999999999995</v>
      </c>
      <c r="L9" s="210">
        <f t="shared" si="2"/>
        <v>79.855999999999995</v>
      </c>
      <c r="M9" s="296"/>
      <c r="N9" s="296"/>
      <c r="O9" s="296"/>
    </row>
    <row r="10" spans="1:17" ht="15.75" customHeight="1" x14ac:dyDescent="0.25">
      <c r="A10" s="299"/>
      <c r="B10" s="296"/>
      <c r="C10" s="296"/>
      <c r="D10" s="296"/>
      <c r="E10" s="207" t="s">
        <v>116</v>
      </c>
      <c r="F10" s="206">
        <v>700</v>
      </c>
      <c r="G10" s="209">
        <v>16</v>
      </c>
      <c r="H10" s="209">
        <v>16</v>
      </c>
      <c r="I10" s="209">
        <v>16</v>
      </c>
      <c r="J10" s="210">
        <f t="shared" si="0"/>
        <v>11.2</v>
      </c>
      <c r="K10" s="210">
        <f t="shared" si="1"/>
        <v>11.2</v>
      </c>
      <c r="L10" s="210">
        <f t="shared" si="2"/>
        <v>11.2</v>
      </c>
      <c r="M10" s="296"/>
      <c r="N10" s="296"/>
      <c r="O10" s="296"/>
    </row>
    <row r="11" spans="1:17" ht="16.5" customHeight="1" x14ac:dyDescent="0.25">
      <c r="A11" s="300"/>
      <c r="B11" s="297"/>
      <c r="C11" s="297"/>
      <c r="D11" s="297"/>
      <c r="E11" s="207" t="s">
        <v>140</v>
      </c>
      <c r="F11" s="206">
        <v>706</v>
      </c>
      <c r="G11" s="209">
        <v>31</v>
      </c>
      <c r="H11" s="209">
        <v>31</v>
      </c>
      <c r="I11" s="209">
        <v>31</v>
      </c>
      <c r="J11" s="210">
        <f t="shared" si="0"/>
        <v>21.885999999999999</v>
      </c>
      <c r="K11" s="210">
        <f t="shared" si="1"/>
        <v>21.885999999999999</v>
      </c>
      <c r="L11" s="210">
        <f t="shared" si="2"/>
        <v>21.885999999999999</v>
      </c>
      <c r="M11" s="297"/>
      <c r="N11" s="297"/>
      <c r="O11" s="297"/>
    </row>
    <row r="12" spans="1:17" s="62" customFormat="1" ht="15" customHeight="1" x14ac:dyDescent="0.25">
      <c r="A12" s="241" t="s">
        <v>132</v>
      </c>
      <c r="B12" s="257">
        <v>200</v>
      </c>
      <c r="C12" s="257">
        <v>200</v>
      </c>
      <c r="D12" s="257">
        <v>200</v>
      </c>
      <c r="E12" s="113" t="s">
        <v>115</v>
      </c>
      <c r="F12" s="8">
        <v>7000</v>
      </c>
      <c r="G12" s="54">
        <v>1</v>
      </c>
      <c r="H12" s="54">
        <v>1</v>
      </c>
      <c r="I12" s="54">
        <v>1</v>
      </c>
      <c r="J12" s="210">
        <f t="shared" si="0"/>
        <v>7</v>
      </c>
      <c r="K12" s="210">
        <f t="shared" si="1"/>
        <v>7</v>
      </c>
      <c r="L12" s="210">
        <f t="shared" si="2"/>
        <v>7</v>
      </c>
      <c r="M12" s="259">
        <f>SUM(J12:J14)</f>
        <v>11.65</v>
      </c>
      <c r="N12" s="253">
        <f>SUM(K12:K14)</f>
        <v>11.65</v>
      </c>
      <c r="O12" s="253">
        <f>SUM(L12:L14)</f>
        <v>11.65</v>
      </c>
      <c r="P12" s="2"/>
      <c r="Q12" s="2"/>
    </row>
    <row r="13" spans="1:17" s="62" customFormat="1" x14ac:dyDescent="0.25">
      <c r="A13" s="242"/>
      <c r="B13" s="258"/>
      <c r="C13" s="258"/>
      <c r="D13" s="258"/>
      <c r="E13" s="113" t="s">
        <v>16</v>
      </c>
      <c r="F13" s="8">
        <v>465</v>
      </c>
      <c r="G13" s="54">
        <v>10</v>
      </c>
      <c r="H13" s="54">
        <v>10</v>
      </c>
      <c r="I13" s="54">
        <v>10</v>
      </c>
      <c r="J13" s="210">
        <f t="shared" si="0"/>
        <v>4.6500000000000004</v>
      </c>
      <c r="K13" s="210">
        <f t="shared" si="1"/>
        <v>4.6500000000000004</v>
      </c>
      <c r="L13" s="210">
        <f t="shared" si="2"/>
        <v>4.6500000000000004</v>
      </c>
      <c r="M13" s="260"/>
      <c r="N13" s="254"/>
      <c r="O13" s="254"/>
      <c r="P13" s="2"/>
      <c r="Q13" s="2"/>
    </row>
    <row r="14" spans="1:17" s="62" customFormat="1" x14ac:dyDescent="0.25">
      <c r="A14" s="242"/>
      <c r="B14" s="258"/>
      <c r="C14" s="258"/>
      <c r="D14" s="258"/>
      <c r="E14" s="113" t="s">
        <v>15</v>
      </c>
      <c r="F14" s="8">
        <v>0</v>
      </c>
      <c r="G14" s="54">
        <v>200</v>
      </c>
      <c r="H14" s="54">
        <v>200</v>
      </c>
      <c r="I14" s="54">
        <v>200</v>
      </c>
      <c r="J14" s="210">
        <f t="shared" si="0"/>
        <v>0</v>
      </c>
      <c r="K14" s="210">
        <f t="shared" si="1"/>
        <v>0</v>
      </c>
      <c r="L14" s="210">
        <f t="shared" si="2"/>
        <v>0</v>
      </c>
      <c r="M14" s="260"/>
      <c r="N14" s="254"/>
      <c r="O14" s="254"/>
      <c r="P14" s="2"/>
      <c r="Q14" s="2"/>
    </row>
    <row r="15" spans="1:17" s="62" customFormat="1" ht="14.1" customHeight="1" x14ac:dyDescent="0.25">
      <c r="A15" s="113" t="s">
        <v>14</v>
      </c>
      <c r="B15" s="6">
        <v>120</v>
      </c>
      <c r="C15" s="6">
        <v>120</v>
      </c>
      <c r="D15" s="6">
        <v>120</v>
      </c>
      <c r="E15" s="5" t="s">
        <v>13</v>
      </c>
      <c r="F15" s="208">
        <v>819</v>
      </c>
      <c r="G15" s="6">
        <v>120</v>
      </c>
      <c r="H15" s="6">
        <v>120</v>
      </c>
      <c r="I15" s="6">
        <v>120</v>
      </c>
      <c r="J15" s="7">
        <f>F15*G15/1000</f>
        <v>98.28</v>
      </c>
      <c r="K15" s="7">
        <f t="shared" si="1"/>
        <v>98.28</v>
      </c>
      <c r="L15" s="7">
        <f t="shared" si="2"/>
        <v>98.28</v>
      </c>
      <c r="M15" s="85">
        <f t="shared" ref="M15:O15" si="3">SUM(J15)</f>
        <v>98.28</v>
      </c>
      <c r="N15" s="86">
        <f t="shared" si="3"/>
        <v>98.28</v>
      </c>
      <c r="O15" s="88">
        <f t="shared" si="3"/>
        <v>98.28</v>
      </c>
      <c r="P15" s="63"/>
      <c r="Q15" s="63"/>
    </row>
    <row r="16" spans="1:17" x14ac:dyDescent="0.25">
      <c r="A16" s="58" t="s">
        <v>5</v>
      </c>
      <c r="B16" s="57"/>
      <c r="C16" s="57"/>
      <c r="D16" s="57"/>
      <c r="E16" s="57"/>
      <c r="F16" s="108"/>
      <c r="G16" s="22"/>
      <c r="H16" s="22"/>
      <c r="I16" s="22"/>
      <c r="J16" s="57"/>
      <c r="K16" s="57"/>
      <c r="L16" s="57"/>
      <c r="M16" s="53"/>
      <c r="N16" s="45"/>
      <c r="O16" s="45"/>
    </row>
    <row r="17" spans="1:15" x14ac:dyDescent="0.25">
      <c r="A17" s="294" t="s">
        <v>38</v>
      </c>
      <c r="B17" s="294"/>
      <c r="C17" s="294"/>
      <c r="D17" s="294"/>
      <c r="E17" s="294"/>
      <c r="F17" s="294"/>
      <c r="G17" s="294"/>
      <c r="H17" s="294"/>
      <c r="I17" s="294"/>
      <c r="J17" s="294"/>
      <c r="K17" s="55"/>
      <c r="L17" s="55"/>
      <c r="M17" s="12">
        <f>SUM(M7:M15)</f>
        <v>779.50699999999995</v>
      </c>
      <c r="N17" s="12">
        <f>SUM(N7:N15)</f>
        <v>779.50699999999995</v>
      </c>
      <c r="O17" s="12">
        <f>SUM(O7:O15)</f>
        <v>779.50699999999995</v>
      </c>
    </row>
    <row r="18" spans="1:15" x14ac:dyDescent="0.25">
      <c r="A18" s="293" t="s">
        <v>127</v>
      </c>
      <c r="B18" s="293"/>
      <c r="C18" s="293"/>
      <c r="D18" s="293"/>
      <c r="E18" s="293"/>
      <c r="F18" s="293"/>
      <c r="G18" s="293"/>
      <c r="H18" s="293"/>
      <c r="I18" s="293"/>
      <c r="J18" s="293"/>
      <c r="K18" s="56"/>
      <c r="L18" s="56"/>
      <c r="M18" s="13">
        <f>M17*1.16</f>
        <v>904.22811999999988</v>
      </c>
      <c r="N18" s="51">
        <f>N17*1.16</f>
        <v>904.22811999999988</v>
      </c>
      <c r="O18" s="51">
        <f>O17*1.16</f>
        <v>904.22811999999988</v>
      </c>
    </row>
    <row r="21" spans="1:15" x14ac:dyDescent="0.25">
      <c r="F21" s="1"/>
    </row>
    <row r="22" spans="1:15" x14ac:dyDescent="0.25">
      <c r="F22" s="1"/>
    </row>
    <row r="23" spans="1:15" x14ac:dyDescent="0.25">
      <c r="F23" s="1"/>
    </row>
  </sheetData>
  <mergeCells count="23">
    <mergeCell ref="M5:O5"/>
    <mergeCell ref="J5:L5"/>
    <mergeCell ref="G5:I5"/>
    <mergeCell ref="A17:J17"/>
    <mergeCell ref="M7:M11"/>
    <mergeCell ref="N7:N11"/>
    <mergeCell ref="O7:O11"/>
    <mergeCell ref="M12:M14"/>
    <mergeCell ref="N12:N14"/>
    <mergeCell ref="O12:O14"/>
    <mergeCell ref="A7:A11"/>
    <mergeCell ref="B7:B11"/>
    <mergeCell ref="C7:C11"/>
    <mergeCell ref="D7:D11"/>
    <mergeCell ref="A18:J18"/>
    <mergeCell ref="E5:E6"/>
    <mergeCell ref="B5:D5"/>
    <mergeCell ref="A5:A6"/>
    <mergeCell ref="A12:A14"/>
    <mergeCell ref="B12:B14"/>
    <mergeCell ref="C12:C14"/>
    <mergeCell ref="D12:D14"/>
    <mergeCell ref="F5:F6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3:Q27"/>
  <sheetViews>
    <sheetView topLeftCell="A4" zoomScaleNormal="100" zoomScaleSheetLayoutView="70" workbookViewId="0">
      <selection activeCell="A7" sqref="A7:A18"/>
    </sheetView>
  </sheetViews>
  <sheetFormatPr defaultColWidth="9.140625" defaultRowHeight="15" x14ac:dyDescent="0.25"/>
  <cols>
    <col min="1" max="1" width="23.5703125" style="62" customWidth="1"/>
    <col min="2" max="2" width="10.5703125" style="62" customWidth="1"/>
    <col min="3" max="3" width="10.140625" style="62" customWidth="1"/>
    <col min="4" max="4" width="10.7109375" style="62" customWidth="1"/>
    <col min="5" max="5" width="31" style="62" customWidth="1"/>
    <col min="6" max="6" width="9.42578125" style="63" customWidth="1"/>
    <col min="7" max="7" width="10" style="62" customWidth="1"/>
    <col min="8" max="8" width="9.28515625" style="62" customWidth="1"/>
    <col min="9" max="9" width="11.42578125" style="62" customWidth="1"/>
    <col min="10" max="10" width="11.28515625" style="62" customWidth="1"/>
    <col min="11" max="12" width="11" style="62" customWidth="1"/>
    <col min="13" max="14" width="10" style="62" customWidth="1"/>
    <col min="15" max="15" width="10.85546875" style="62" customWidth="1"/>
    <col min="16" max="17" width="9.140625" style="63"/>
    <col min="18" max="16384" width="9.140625" style="62"/>
  </cols>
  <sheetData>
    <row r="3" spans="1:17" x14ac:dyDescent="0.25">
      <c r="A3" s="64" t="s">
        <v>20</v>
      </c>
    </row>
    <row r="5" spans="1:17" s="173" customFormat="1" x14ac:dyDescent="0.25">
      <c r="A5" s="263" t="s">
        <v>6</v>
      </c>
      <c r="B5" s="271" t="s">
        <v>7</v>
      </c>
      <c r="C5" s="272"/>
      <c r="D5" s="273"/>
      <c r="E5" s="263" t="s">
        <v>8</v>
      </c>
      <c r="F5" s="314" t="s">
        <v>9</v>
      </c>
      <c r="G5" s="271" t="s">
        <v>10</v>
      </c>
      <c r="H5" s="272"/>
      <c r="I5" s="273"/>
      <c r="J5" s="271" t="s">
        <v>11</v>
      </c>
      <c r="K5" s="272"/>
      <c r="L5" s="273"/>
      <c r="M5" s="271" t="s">
        <v>12</v>
      </c>
      <c r="N5" s="272"/>
      <c r="O5" s="273"/>
      <c r="P5" s="63"/>
      <c r="Q5" s="63"/>
    </row>
    <row r="6" spans="1:17" s="173" customFormat="1" ht="43.5" customHeight="1" x14ac:dyDescent="0.25">
      <c r="A6" s="263"/>
      <c r="B6" s="172" t="s">
        <v>91</v>
      </c>
      <c r="C6" s="172" t="s">
        <v>104</v>
      </c>
      <c r="D6" s="172" t="s">
        <v>93</v>
      </c>
      <c r="E6" s="263"/>
      <c r="F6" s="314"/>
      <c r="G6" s="172" t="s">
        <v>105</v>
      </c>
      <c r="H6" s="172" t="s">
        <v>95</v>
      </c>
      <c r="I6" s="172" t="s">
        <v>96</v>
      </c>
      <c r="J6" s="172" t="s">
        <v>91</v>
      </c>
      <c r="K6" s="172" t="s">
        <v>97</v>
      </c>
      <c r="L6" s="172" t="s">
        <v>89</v>
      </c>
      <c r="M6" s="172" t="s">
        <v>100</v>
      </c>
      <c r="N6" s="172" t="s">
        <v>92</v>
      </c>
      <c r="O6" s="172" t="s">
        <v>89</v>
      </c>
      <c r="P6" s="63"/>
      <c r="Q6" s="63"/>
    </row>
    <row r="7" spans="1:17" s="1" customFormat="1" x14ac:dyDescent="0.25">
      <c r="A7" s="241" t="s">
        <v>108</v>
      </c>
      <c r="B7" s="312" t="s">
        <v>170</v>
      </c>
      <c r="C7" s="244" t="s">
        <v>171</v>
      </c>
      <c r="D7" s="244" t="s">
        <v>171</v>
      </c>
      <c r="E7" s="113" t="s">
        <v>31</v>
      </c>
      <c r="F7" s="9">
        <v>4000</v>
      </c>
      <c r="G7" s="54">
        <v>85</v>
      </c>
      <c r="H7" s="54">
        <v>133</v>
      </c>
      <c r="I7" s="54">
        <v>133</v>
      </c>
      <c r="J7" s="7">
        <f>F7*G7/1000</f>
        <v>340</v>
      </c>
      <c r="K7" s="7">
        <f>F7*H7/1000</f>
        <v>532</v>
      </c>
      <c r="L7" s="7">
        <f>F7*I7/1000</f>
        <v>532</v>
      </c>
      <c r="M7" s="304">
        <f>SUM(J7:J18)</f>
        <v>484.68700000000001</v>
      </c>
      <c r="N7" s="304">
        <f>SUM(K7:K18)</f>
        <v>676.6869999999999</v>
      </c>
      <c r="O7" s="302">
        <f>SUM(L7:L18)</f>
        <v>676.6869999999999</v>
      </c>
      <c r="P7" s="63"/>
      <c r="Q7" s="63"/>
    </row>
    <row r="8" spans="1:17" s="1" customFormat="1" x14ac:dyDescent="0.25">
      <c r="A8" s="242"/>
      <c r="B8" s="313"/>
      <c r="C8" s="245"/>
      <c r="D8" s="245"/>
      <c r="E8" s="113" t="s">
        <v>72</v>
      </c>
      <c r="F8" s="9">
        <v>595</v>
      </c>
      <c r="G8" s="54">
        <v>3</v>
      </c>
      <c r="H8" s="54">
        <v>3</v>
      </c>
      <c r="I8" s="54">
        <v>3</v>
      </c>
      <c r="J8" s="7">
        <f t="shared" ref="J8:J24" si="0">F8*G8/1000</f>
        <v>1.7849999999999999</v>
      </c>
      <c r="K8" s="7">
        <f t="shared" ref="K8:K24" si="1">F8*H8/1000</f>
        <v>1.7849999999999999</v>
      </c>
      <c r="L8" s="7">
        <f t="shared" ref="L8:L24" si="2">F8*I8/1000</f>
        <v>1.7849999999999999</v>
      </c>
      <c r="M8" s="283"/>
      <c r="N8" s="283"/>
      <c r="O8" s="303"/>
      <c r="P8" s="63"/>
      <c r="Q8" s="63"/>
    </row>
    <row r="9" spans="1:17" s="1" customFormat="1" x14ac:dyDescent="0.25">
      <c r="A9" s="242"/>
      <c r="B9" s="313"/>
      <c r="C9" s="245"/>
      <c r="D9" s="245"/>
      <c r="E9" s="113" t="s">
        <v>113</v>
      </c>
      <c r="F9" s="9">
        <v>1235</v>
      </c>
      <c r="G9" s="54">
        <v>15</v>
      </c>
      <c r="H9" s="54">
        <v>15</v>
      </c>
      <c r="I9" s="54">
        <v>15</v>
      </c>
      <c r="J9" s="7">
        <f t="shared" si="0"/>
        <v>18.524999999999999</v>
      </c>
      <c r="K9" s="7">
        <f t="shared" si="1"/>
        <v>18.524999999999999</v>
      </c>
      <c r="L9" s="7">
        <f t="shared" si="2"/>
        <v>18.524999999999999</v>
      </c>
      <c r="M9" s="283"/>
      <c r="N9" s="283"/>
      <c r="O9" s="303"/>
      <c r="P9" s="63"/>
      <c r="Q9" s="63"/>
    </row>
    <row r="10" spans="1:17" s="1" customFormat="1" x14ac:dyDescent="0.25">
      <c r="A10" s="242"/>
      <c r="B10" s="313"/>
      <c r="C10" s="245"/>
      <c r="D10" s="245"/>
      <c r="E10" s="113" t="s">
        <v>150</v>
      </c>
      <c r="F10" s="9">
        <v>689</v>
      </c>
      <c r="G10" s="54">
        <v>7</v>
      </c>
      <c r="H10" s="54">
        <v>7</v>
      </c>
      <c r="I10" s="54">
        <v>7</v>
      </c>
      <c r="J10" s="7">
        <f t="shared" si="0"/>
        <v>4.8230000000000004</v>
      </c>
      <c r="K10" s="7">
        <f t="shared" si="1"/>
        <v>4.8230000000000004</v>
      </c>
      <c r="L10" s="7">
        <f t="shared" si="2"/>
        <v>4.8230000000000004</v>
      </c>
      <c r="M10" s="283"/>
      <c r="N10" s="283"/>
      <c r="O10" s="303"/>
      <c r="P10" s="63"/>
      <c r="Q10" s="63"/>
    </row>
    <row r="11" spans="1:17" s="1" customFormat="1" ht="15" customHeight="1" x14ac:dyDescent="0.25">
      <c r="A11" s="242"/>
      <c r="B11" s="313"/>
      <c r="C11" s="245"/>
      <c r="D11" s="245"/>
      <c r="E11" s="5" t="s">
        <v>37</v>
      </c>
      <c r="F11" s="9">
        <v>0</v>
      </c>
      <c r="G11" s="54">
        <v>50</v>
      </c>
      <c r="H11" s="54">
        <v>50</v>
      </c>
      <c r="I11" s="54">
        <v>50</v>
      </c>
      <c r="J11" s="7">
        <f t="shared" si="0"/>
        <v>0</v>
      </c>
      <c r="K11" s="7">
        <f t="shared" si="1"/>
        <v>0</v>
      </c>
      <c r="L11" s="7">
        <f t="shared" si="2"/>
        <v>0</v>
      </c>
      <c r="M11" s="283"/>
      <c r="N11" s="283"/>
      <c r="O11" s="303"/>
      <c r="P11" s="63"/>
      <c r="Q11" s="63"/>
    </row>
    <row r="12" spans="1:17" s="1" customFormat="1" ht="15" customHeight="1" x14ac:dyDescent="0.25">
      <c r="A12" s="242"/>
      <c r="B12" s="313"/>
      <c r="C12" s="245"/>
      <c r="D12" s="245"/>
      <c r="E12" s="5" t="s">
        <v>81</v>
      </c>
      <c r="F12" s="9">
        <v>2924</v>
      </c>
      <c r="G12" s="54">
        <v>20</v>
      </c>
      <c r="H12" s="54">
        <v>20</v>
      </c>
      <c r="I12" s="54">
        <v>20</v>
      </c>
      <c r="J12" s="7">
        <f t="shared" si="0"/>
        <v>58.48</v>
      </c>
      <c r="K12" s="7">
        <f t="shared" si="1"/>
        <v>58.48</v>
      </c>
      <c r="L12" s="7">
        <f t="shared" si="2"/>
        <v>58.48</v>
      </c>
      <c r="M12" s="283"/>
      <c r="N12" s="283"/>
      <c r="O12" s="303"/>
      <c r="P12" s="63"/>
      <c r="Q12" s="63"/>
    </row>
    <row r="13" spans="1:17" s="1" customFormat="1" x14ac:dyDescent="0.25">
      <c r="A13" s="242"/>
      <c r="B13" s="313"/>
      <c r="C13" s="245"/>
      <c r="D13" s="245"/>
      <c r="E13" s="5" t="s">
        <v>22</v>
      </c>
      <c r="F13" s="4">
        <v>0</v>
      </c>
      <c r="G13" s="54">
        <v>55</v>
      </c>
      <c r="H13" s="54">
        <v>55</v>
      </c>
      <c r="I13" s="54">
        <v>55</v>
      </c>
      <c r="J13" s="7">
        <f t="shared" si="0"/>
        <v>0</v>
      </c>
      <c r="K13" s="7">
        <f t="shared" si="1"/>
        <v>0</v>
      </c>
      <c r="L13" s="7">
        <f t="shared" si="2"/>
        <v>0</v>
      </c>
      <c r="M13" s="283"/>
      <c r="N13" s="283"/>
      <c r="O13" s="303"/>
      <c r="P13" s="63"/>
      <c r="Q13" s="63"/>
    </row>
    <row r="14" spans="1:17" s="1" customFormat="1" ht="15" customHeight="1" x14ac:dyDescent="0.25">
      <c r="A14" s="242"/>
      <c r="B14" s="313"/>
      <c r="C14" s="245"/>
      <c r="D14" s="245"/>
      <c r="E14" s="5" t="s">
        <v>1</v>
      </c>
      <c r="F14" s="4">
        <v>5704</v>
      </c>
      <c r="G14" s="60">
        <v>5</v>
      </c>
      <c r="H14" s="60">
        <v>5</v>
      </c>
      <c r="I14" s="60">
        <v>5</v>
      </c>
      <c r="J14" s="7">
        <f t="shared" si="0"/>
        <v>28.52</v>
      </c>
      <c r="K14" s="7">
        <f t="shared" si="1"/>
        <v>28.52</v>
      </c>
      <c r="L14" s="7">
        <f t="shared" si="2"/>
        <v>28.52</v>
      </c>
      <c r="M14" s="283"/>
      <c r="N14" s="283"/>
      <c r="O14" s="303"/>
      <c r="P14" s="63"/>
      <c r="Q14" s="63"/>
    </row>
    <row r="15" spans="1:17" s="1" customFormat="1" ht="15" customHeight="1" x14ac:dyDescent="0.25">
      <c r="A15" s="242"/>
      <c r="B15" s="313"/>
      <c r="C15" s="245"/>
      <c r="D15" s="245"/>
      <c r="E15" s="5" t="s">
        <v>72</v>
      </c>
      <c r="F15" s="4">
        <v>595</v>
      </c>
      <c r="G15" s="60">
        <v>3</v>
      </c>
      <c r="H15" s="60">
        <v>3</v>
      </c>
      <c r="I15" s="60">
        <v>3</v>
      </c>
      <c r="J15" s="7">
        <f t="shared" si="0"/>
        <v>1.7849999999999999</v>
      </c>
      <c r="K15" s="7">
        <f t="shared" si="1"/>
        <v>1.7849999999999999</v>
      </c>
      <c r="L15" s="7">
        <f t="shared" si="2"/>
        <v>1.7849999999999999</v>
      </c>
      <c r="M15" s="283"/>
      <c r="N15" s="283"/>
      <c r="O15" s="303"/>
      <c r="P15" s="63"/>
      <c r="Q15" s="63"/>
    </row>
    <row r="16" spans="1:17" s="1" customFormat="1" x14ac:dyDescent="0.25">
      <c r="A16" s="242"/>
      <c r="B16" s="313"/>
      <c r="C16" s="245"/>
      <c r="D16" s="245"/>
      <c r="E16" s="5" t="s">
        <v>0</v>
      </c>
      <c r="F16" s="9">
        <v>211</v>
      </c>
      <c r="G16" s="54">
        <v>4</v>
      </c>
      <c r="H16" s="54">
        <v>4</v>
      </c>
      <c r="I16" s="54">
        <v>4</v>
      </c>
      <c r="J16" s="7">
        <f t="shared" si="0"/>
        <v>0.84399999999999997</v>
      </c>
      <c r="K16" s="7">
        <f t="shared" si="1"/>
        <v>0.84399999999999997</v>
      </c>
      <c r="L16" s="7">
        <f t="shared" si="2"/>
        <v>0.84399999999999997</v>
      </c>
      <c r="M16" s="283"/>
      <c r="N16" s="283"/>
      <c r="O16" s="303"/>
      <c r="P16" s="63"/>
      <c r="Q16" s="63"/>
    </row>
    <row r="17" spans="1:17" s="1" customFormat="1" x14ac:dyDescent="0.25">
      <c r="A17" s="242"/>
      <c r="B17" s="183"/>
      <c r="C17" s="245"/>
      <c r="D17" s="245"/>
      <c r="E17" s="113" t="s">
        <v>36</v>
      </c>
      <c r="F17" s="9">
        <v>2100</v>
      </c>
      <c r="G17" s="186">
        <v>5</v>
      </c>
      <c r="H17" s="186">
        <v>5</v>
      </c>
      <c r="I17" s="186">
        <v>5</v>
      </c>
      <c r="J17" s="7">
        <f t="shared" si="0"/>
        <v>10.5</v>
      </c>
      <c r="K17" s="7">
        <f t="shared" si="1"/>
        <v>10.5</v>
      </c>
      <c r="L17" s="7">
        <f t="shared" si="2"/>
        <v>10.5</v>
      </c>
      <c r="M17" s="283"/>
      <c r="N17" s="283"/>
      <c r="O17" s="193"/>
      <c r="P17" s="63"/>
      <c r="Q17" s="63"/>
    </row>
    <row r="18" spans="1:17" s="1" customFormat="1" x14ac:dyDescent="0.25">
      <c r="A18" s="243"/>
      <c r="B18" s="183"/>
      <c r="C18" s="246"/>
      <c r="D18" s="246"/>
      <c r="E18" s="113" t="s">
        <v>59</v>
      </c>
      <c r="F18" s="9">
        <v>3885</v>
      </c>
      <c r="G18" s="186">
        <v>5</v>
      </c>
      <c r="H18" s="186">
        <v>5</v>
      </c>
      <c r="I18" s="186">
        <v>5</v>
      </c>
      <c r="J18" s="7">
        <f t="shared" si="0"/>
        <v>19.425000000000001</v>
      </c>
      <c r="K18" s="7">
        <f t="shared" si="1"/>
        <v>19.425000000000001</v>
      </c>
      <c r="L18" s="7">
        <f t="shared" si="2"/>
        <v>19.425000000000001</v>
      </c>
      <c r="M18" s="284"/>
      <c r="N18" s="284"/>
      <c r="O18" s="194"/>
      <c r="P18" s="63"/>
      <c r="Q18" s="63"/>
    </row>
    <row r="19" spans="1:17" x14ac:dyDescent="0.25">
      <c r="A19" s="308" t="s">
        <v>27</v>
      </c>
      <c r="B19" s="310">
        <v>120</v>
      </c>
      <c r="C19" s="311">
        <v>140</v>
      </c>
      <c r="D19" s="311">
        <v>170</v>
      </c>
      <c r="E19" s="197" t="s">
        <v>35</v>
      </c>
      <c r="F19" s="187">
        <v>785</v>
      </c>
      <c r="G19" s="72">
        <v>43</v>
      </c>
      <c r="H19" s="68">
        <v>50</v>
      </c>
      <c r="I19" s="68">
        <v>61</v>
      </c>
      <c r="J19" s="7">
        <f t="shared" si="0"/>
        <v>33.755000000000003</v>
      </c>
      <c r="K19" s="7">
        <f t="shared" si="1"/>
        <v>39.25</v>
      </c>
      <c r="L19" s="7">
        <f t="shared" si="2"/>
        <v>47.884999999999998</v>
      </c>
      <c r="M19" s="305">
        <f>SUM(J19:J20)</f>
        <v>62.275000000000006</v>
      </c>
      <c r="N19" s="305">
        <f>SUM(K19:K20)</f>
        <v>73.47399999999999</v>
      </c>
      <c r="O19" s="305">
        <f>SUM(L19:L20)</f>
        <v>87.812999999999988</v>
      </c>
    </row>
    <row r="20" spans="1:17" x14ac:dyDescent="0.25">
      <c r="A20" s="309"/>
      <c r="B20" s="310"/>
      <c r="C20" s="311"/>
      <c r="D20" s="311"/>
      <c r="E20" s="197" t="s">
        <v>1</v>
      </c>
      <c r="F20" s="187">
        <v>5704</v>
      </c>
      <c r="G20" s="72">
        <v>5</v>
      </c>
      <c r="H20" s="68">
        <v>6</v>
      </c>
      <c r="I20" s="68">
        <v>7</v>
      </c>
      <c r="J20" s="7">
        <f t="shared" si="0"/>
        <v>28.52</v>
      </c>
      <c r="K20" s="7">
        <f t="shared" si="1"/>
        <v>34.223999999999997</v>
      </c>
      <c r="L20" s="7">
        <f t="shared" si="2"/>
        <v>39.927999999999997</v>
      </c>
      <c r="M20" s="305"/>
      <c r="N20" s="305"/>
      <c r="O20" s="305"/>
    </row>
    <row r="21" spans="1:17" s="1" customFormat="1" ht="15" customHeight="1" x14ac:dyDescent="0.25">
      <c r="A21" s="298" t="s">
        <v>62</v>
      </c>
      <c r="B21" s="276">
        <v>200</v>
      </c>
      <c r="C21" s="276">
        <v>200</v>
      </c>
      <c r="D21" s="276">
        <v>200</v>
      </c>
      <c r="E21" s="142" t="s">
        <v>50</v>
      </c>
      <c r="F21" s="98">
        <v>819</v>
      </c>
      <c r="G21" s="145">
        <v>143</v>
      </c>
      <c r="H21" s="145">
        <v>143</v>
      </c>
      <c r="I21" s="145">
        <v>143</v>
      </c>
      <c r="J21" s="7">
        <f t="shared" si="0"/>
        <v>117.117</v>
      </c>
      <c r="K21" s="7">
        <f t="shared" si="1"/>
        <v>117.117</v>
      </c>
      <c r="L21" s="7">
        <f t="shared" si="2"/>
        <v>117.117</v>
      </c>
      <c r="M21" s="235">
        <f>SUM(J21:J23)</f>
        <v>121.76700000000001</v>
      </c>
      <c r="N21" s="304">
        <f>SUM(K21:K23)</f>
        <v>121.76700000000001</v>
      </c>
      <c r="O21" s="304">
        <f>SUM(L21:L23)</f>
        <v>121.76700000000001</v>
      </c>
      <c r="P21" s="2"/>
      <c r="Q21" s="2"/>
    </row>
    <row r="22" spans="1:17" s="1" customFormat="1" x14ac:dyDescent="0.25">
      <c r="A22" s="299"/>
      <c r="B22" s="277"/>
      <c r="C22" s="277"/>
      <c r="D22" s="277"/>
      <c r="E22" s="97" t="s">
        <v>16</v>
      </c>
      <c r="F22" s="99">
        <v>465</v>
      </c>
      <c r="G22" s="100">
        <v>10</v>
      </c>
      <c r="H22" s="100">
        <v>10</v>
      </c>
      <c r="I22" s="100">
        <v>10</v>
      </c>
      <c r="J22" s="7">
        <f t="shared" si="0"/>
        <v>4.6500000000000004</v>
      </c>
      <c r="K22" s="7">
        <f t="shared" si="1"/>
        <v>4.6500000000000004</v>
      </c>
      <c r="L22" s="7">
        <f t="shared" si="2"/>
        <v>4.6500000000000004</v>
      </c>
      <c r="M22" s="236"/>
      <c r="N22" s="283"/>
      <c r="O22" s="283"/>
      <c r="P22" s="2"/>
      <c r="Q22" s="2"/>
    </row>
    <row r="23" spans="1:17" s="1" customFormat="1" x14ac:dyDescent="0.25">
      <c r="A23" s="300"/>
      <c r="B23" s="307"/>
      <c r="C23" s="307"/>
      <c r="D23" s="307"/>
      <c r="E23" s="142" t="s">
        <v>15</v>
      </c>
      <c r="F23" s="115">
        <v>0</v>
      </c>
      <c r="G23" s="60">
        <v>120</v>
      </c>
      <c r="H23" s="60">
        <v>120</v>
      </c>
      <c r="I23" s="60">
        <v>120</v>
      </c>
      <c r="J23" s="7">
        <f t="shared" si="0"/>
        <v>0</v>
      </c>
      <c r="K23" s="7">
        <f t="shared" si="1"/>
        <v>0</v>
      </c>
      <c r="L23" s="7">
        <f t="shared" si="2"/>
        <v>0</v>
      </c>
      <c r="M23" s="237"/>
      <c r="N23" s="284"/>
      <c r="O23" s="284"/>
      <c r="P23" s="2"/>
      <c r="Q23" s="2"/>
    </row>
    <row r="24" spans="1:17" ht="18.75" customHeight="1" x14ac:dyDescent="0.25">
      <c r="A24" s="5" t="s">
        <v>3</v>
      </c>
      <c r="B24" s="54">
        <v>20</v>
      </c>
      <c r="C24" s="54">
        <v>35</v>
      </c>
      <c r="D24" s="54">
        <v>40</v>
      </c>
      <c r="E24" s="59" t="s">
        <v>4</v>
      </c>
      <c r="F24" s="30">
        <v>596</v>
      </c>
      <c r="G24" s="54">
        <v>20</v>
      </c>
      <c r="H24" s="54">
        <v>35</v>
      </c>
      <c r="I24" s="54">
        <v>40</v>
      </c>
      <c r="J24" s="7">
        <f t="shared" si="0"/>
        <v>11.92</v>
      </c>
      <c r="K24" s="7">
        <f t="shared" si="1"/>
        <v>20.86</v>
      </c>
      <c r="L24" s="7">
        <f t="shared" si="2"/>
        <v>23.84</v>
      </c>
      <c r="M24" s="106">
        <f>SUM(J24:J24)</f>
        <v>11.92</v>
      </c>
      <c r="N24" s="86">
        <f>SUM(K24)</f>
        <v>20.86</v>
      </c>
      <c r="O24" s="86">
        <f>SUM(L24)</f>
        <v>23.84</v>
      </c>
    </row>
    <row r="25" spans="1:17" ht="15" customHeight="1" x14ac:dyDescent="0.25">
      <c r="A25" s="306" t="s">
        <v>5</v>
      </c>
      <c r="B25" s="306"/>
      <c r="C25" s="306"/>
      <c r="D25" s="306"/>
      <c r="E25" s="306"/>
      <c r="F25" s="306"/>
      <c r="G25" s="22"/>
      <c r="H25" s="22"/>
      <c r="I25" s="22"/>
      <c r="J25" s="73"/>
      <c r="K25" s="73"/>
      <c r="L25" s="73"/>
      <c r="M25" s="74"/>
      <c r="N25" s="65"/>
      <c r="O25" s="65"/>
    </row>
    <row r="26" spans="1:17" ht="15" customHeight="1" x14ac:dyDescent="0.25">
      <c r="A26" s="274" t="s">
        <v>38</v>
      </c>
      <c r="B26" s="274"/>
      <c r="C26" s="274"/>
      <c r="D26" s="274"/>
      <c r="E26" s="274"/>
      <c r="F26" s="274"/>
      <c r="G26" s="274"/>
      <c r="H26" s="274"/>
      <c r="I26" s="274"/>
      <c r="J26" s="274"/>
      <c r="K26" s="75"/>
      <c r="L26" s="75"/>
      <c r="M26" s="76">
        <f>SUM(M7:M24)</f>
        <v>680.649</v>
      </c>
      <c r="N26" s="76">
        <f>SUM(N7:N24)</f>
        <v>892.7879999999999</v>
      </c>
      <c r="O26" s="179">
        <f>SUM(O7:O24)</f>
        <v>910.10699999999997</v>
      </c>
    </row>
    <row r="27" spans="1:17" x14ac:dyDescent="0.25">
      <c r="A27" s="275" t="s">
        <v>127</v>
      </c>
      <c r="B27" s="275"/>
      <c r="C27" s="275"/>
      <c r="D27" s="275"/>
      <c r="E27" s="275"/>
      <c r="F27" s="275"/>
      <c r="G27" s="275"/>
      <c r="H27" s="275"/>
      <c r="I27" s="275"/>
      <c r="J27" s="275"/>
      <c r="K27" s="77"/>
      <c r="L27" s="77"/>
      <c r="M27" s="78">
        <f>M26*1.16</f>
        <v>789.55283999999995</v>
      </c>
      <c r="N27" s="138">
        <f>N26*1.16</f>
        <v>1035.6340799999998</v>
      </c>
      <c r="O27" s="138">
        <f>O26*1.16</f>
        <v>1055.7241199999999</v>
      </c>
    </row>
  </sheetData>
  <mergeCells count="31">
    <mergeCell ref="M5:O5"/>
    <mergeCell ref="F5:F6"/>
    <mergeCell ref="G5:I5"/>
    <mergeCell ref="A5:A6"/>
    <mergeCell ref="B5:D5"/>
    <mergeCell ref="E5:E6"/>
    <mergeCell ref="J5:L5"/>
    <mergeCell ref="A27:J27"/>
    <mergeCell ref="A25:F25"/>
    <mergeCell ref="A26:J26"/>
    <mergeCell ref="C7:C18"/>
    <mergeCell ref="A21:A23"/>
    <mergeCell ref="B21:B23"/>
    <mergeCell ref="C21:C23"/>
    <mergeCell ref="D21:D23"/>
    <mergeCell ref="A7:A18"/>
    <mergeCell ref="A19:A20"/>
    <mergeCell ref="B19:B20"/>
    <mergeCell ref="C19:C20"/>
    <mergeCell ref="D19:D20"/>
    <mergeCell ref="D7:D18"/>
    <mergeCell ref="B7:B16"/>
    <mergeCell ref="O7:O16"/>
    <mergeCell ref="M7:M18"/>
    <mergeCell ref="N7:N18"/>
    <mergeCell ref="O21:O23"/>
    <mergeCell ref="M19:M20"/>
    <mergeCell ref="N19:N20"/>
    <mergeCell ref="O19:O20"/>
    <mergeCell ref="M21:M23"/>
    <mergeCell ref="N21:N23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3:Q27"/>
  <sheetViews>
    <sheetView zoomScaleNormal="100" zoomScaleSheetLayoutView="65" workbookViewId="0">
      <selection activeCell="U36" sqref="U36"/>
    </sheetView>
  </sheetViews>
  <sheetFormatPr defaultColWidth="9.140625" defaultRowHeight="15" x14ac:dyDescent="0.25"/>
  <cols>
    <col min="1" max="1" width="23.140625" style="1" customWidth="1"/>
    <col min="2" max="3" width="11.7109375" style="1" customWidth="1"/>
    <col min="4" max="4" width="13" style="1" customWidth="1"/>
    <col min="5" max="5" width="23.140625" style="1" customWidth="1"/>
    <col min="6" max="6" width="8.28515625" style="2" customWidth="1"/>
    <col min="7" max="7" width="10.85546875" style="1" customWidth="1"/>
    <col min="8" max="8" width="10.5703125" style="1" customWidth="1"/>
    <col min="9" max="9" width="11.28515625" style="1" customWidth="1"/>
    <col min="10" max="12" width="11.85546875" style="1" customWidth="1"/>
    <col min="13" max="13" width="10.7109375" style="1" customWidth="1"/>
    <col min="14" max="14" width="10.5703125" style="1" customWidth="1"/>
    <col min="15" max="15" width="11.5703125" style="2" customWidth="1"/>
    <col min="16" max="17" width="9.140625" style="2"/>
    <col min="18" max="16384" width="9.140625" style="1"/>
  </cols>
  <sheetData>
    <row r="3" spans="1:17" x14ac:dyDescent="0.25">
      <c r="A3" s="3" t="s">
        <v>21</v>
      </c>
      <c r="B3" s="316"/>
      <c r="C3" s="316"/>
    </row>
    <row r="5" spans="1:17" s="174" customFormat="1" ht="21.75" customHeight="1" x14ac:dyDescent="0.25">
      <c r="A5" s="263" t="s">
        <v>6</v>
      </c>
      <c r="B5" s="271" t="s">
        <v>7</v>
      </c>
      <c r="C5" s="272"/>
      <c r="D5" s="273"/>
      <c r="E5" s="263" t="s">
        <v>8</v>
      </c>
      <c r="F5" s="314" t="s">
        <v>9</v>
      </c>
      <c r="G5" s="271" t="s">
        <v>10</v>
      </c>
      <c r="H5" s="272"/>
      <c r="I5" s="273"/>
      <c r="J5" s="271" t="s">
        <v>11</v>
      </c>
      <c r="K5" s="272"/>
      <c r="L5" s="273"/>
      <c r="M5" s="271" t="s">
        <v>12</v>
      </c>
      <c r="N5" s="272"/>
      <c r="O5" s="273"/>
      <c r="P5" s="2"/>
      <c r="Q5" s="2"/>
    </row>
    <row r="6" spans="1:17" s="175" customFormat="1" ht="25.5" x14ac:dyDescent="0.25">
      <c r="A6" s="263"/>
      <c r="B6" s="172" t="s">
        <v>91</v>
      </c>
      <c r="C6" s="172" t="s">
        <v>92</v>
      </c>
      <c r="D6" s="172" t="s">
        <v>93</v>
      </c>
      <c r="E6" s="263"/>
      <c r="F6" s="314"/>
      <c r="G6" s="172" t="s">
        <v>105</v>
      </c>
      <c r="H6" s="172" t="s">
        <v>95</v>
      </c>
      <c r="I6" s="172" t="s">
        <v>96</v>
      </c>
      <c r="J6" s="172" t="s">
        <v>91</v>
      </c>
      <c r="K6" s="172" t="s">
        <v>97</v>
      </c>
      <c r="L6" s="172" t="s">
        <v>89</v>
      </c>
      <c r="M6" s="172" t="s">
        <v>100</v>
      </c>
      <c r="N6" s="172" t="s">
        <v>92</v>
      </c>
      <c r="O6" s="172" t="s">
        <v>89</v>
      </c>
      <c r="P6" s="2"/>
      <c r="Q6" s="2"/>
    </row>
    <row r="7" spans="1:17" s="62" customFormat="1" ht="15" customHeight="1" x14ac:dyDescent="0.25">
      <c r="A7" s="317" t="s">
        <v>67</v>
      </c>
      <c r="B7" s="318" t="s">
        <v>109</v>
      </c>
      <c r="C7" s="318" t="s">
        <v>109</v>
      </c>
      <c r="D7" s="318" t="s">
        <v>109</v>
      </c>
      <c r="E7" s="66" t="s">
        <v>42</v>
      </c>
      <c r="F7" s="211">
        <v>5400</v>
      </c>
      <c r="G7" s="79">
        <v>81</v>
      </c>
      <c r="H7" s="79">
        <v>81</v>
      </c>
      <c r="I7" s="79">
        <v>81</v>
      </c>
      <c r="J7" s="139">
        <f t="shared" ref="J7:J18" si="0">F7*G7/1000</f>
        <v>437.4</v>
      </c>
      <c r="K7" s="139">
        <f t="shared" ref="K7:K18" si="1">F7*H7/1000</f>
        <v>437.4</v>
      </c>
      <c r="L7" s="139">
        <f t="shared" ref="L7:L18" si="2">F7*I7/1000</f>
        <v>437.4</v>
      </c>
      <c r="M7" s="322">
        <f>SUM(J7:J12)</f>
        <v>476.52199999999999</v>
      </c>
      <c r="N7" s="322">
        <f>SUM(K7:K12)</f>
        <v>476.52199999999999</v>
      </c>
      <c r="O7" s="238">
        <f>SUM(L7:L12)</f>
        <v>476.52199999999999</v>
      </c>
      <c r="P7" s="2"/>
      <c r="Q7" s="2"/>
    </row>
    <row r="8" spans="1:17" s="62" customFormat="1" ht="15" customHeight="1" x14ac:dyDescent="0.25">
      <c r="A8" s="299"/>
      <c r="B8" s="281"/>
      <c r="C8" s="281"/>
      <c r="D8" s="281"/>
      <c r="E8" s="66" t="s">
        <v>58</v>
      </c>
      <c r="F8" s="67">
        <v>566</v>
      </c>
      <c r="G8" s="60">
        <v>50</v>
      </c>
      <c r="H8" s="60">
        <v>50</v>
      </c>
      <c r="I8" s="60">
        <v>50</v>
      </c>
      <c r="J8" s="139">
        <f t="shared" si="0"/>
        <v>28.3</v>
      </c>
      <c r="K8" s="139">
        <f t="shared" si="1"/>
        <v>28.3</v>
      </c>
      <c r="L8" s="139">
        <f t="shared" si="2"/>
        <v>28.3</v>
      </c>
      <c r="M8" s="323"/>
      <c r="N8" s="323"/>
      <c r="O8" s="239"/>
      <c r="P8" s="2"/>
      <c r="Q8" s="2"/>
    </row>
    <row r="9" spans="1:17" s="62" customFormat="1" ht="15" customHeight="1" x14ac:dyDescent="0.25">
      <c r="A9" s="299"/>
      <c r="B9" s="281"/>
      <c r="C9" s="281"/>
      <c r="D9" s="281"/>
      <c r="E9" s="70" t="s">
        <v>2</v>
      </c>
      <c r="F9" s="67">
        <v>922</v>
      </c>
      <c r="G9" s="60">
        <v>5</v>
      </c>
      <c r="H9" s="60">
        <v>5</v>
      </c>
      <c r="I9" s="60">
        <v>5</v>
      </c>
      <c r="J9" s="139">
        <f t="shared" si="0"/>
        <v>4.6100000000000003</v>
      </c>
      <c r="K9" s="139">
        <f t="shared" si="1"/>
        <v>4.6100000000000003</v>
      </c>
      <c r="L9" s="139">
        <f t="shared" si="2"/>
        <v>4.6100000000000003</v>
      </c>
      <c r="M9" s="323"/>
      <c r="N9" s="323"/>
      <c r="O9" s="239"/>
      <c r="P9" s="2"/>
      <c r="Q9" s="2"/>
    </row>
    <row r="10" spans="1:17" s="62" customFormat="1" ht="15" customHeight="1" x14ac:dyDescent="0.25">
      <c r="A10" s="299"/>
      <c r="B10" s="281"/>
      <c r="C10" s="281"/>
      <c r="D10" s="281"/>
      <c r="E10" s="70" t="s">
        <v>0</v>
      </c>
      <c r="F10" s="211">
        <v>211</v>
      </c>
      <c r="G10" s="60">
        <v>12</v>
      </c>
      <c r="H10" s="60">
        <v>12</v>
      </c>
      <c r="I10" s="60">
        <v>12</v>
      </c>
      <c r="J10" s="139">
        <f t="shared" si="0"/>
        <v>2.532</v>
      </c>
      <c r="K10" s="139">
        <f t="shared" si="1"/>
        <v>2.532</v>
      </c>
      <c r="L10" s="139">
        <f>F10*I10/1000</f>
        <v>2.532</v>
      </c>
      <c r="M10" s="323"/>
      <c r="N10" s="323"/>
      <c r="O10" s="239"/>
      <c r="P10" s="2"/>
      <c r="Q10" s="2"/>
    </row>
    <row r="11" spans="1:17" s="62" customFormat="1" ht="16.5" customHeight="1" x14ac:dyDescent="0.25">
      <c r="A11" s="299"/>
      <c r="B11" s="281"/>
      <c r="C11" s="281"/>
      <c r="D11" s="281"/>
      <c r="E11" s="70" t="s">
        <v>18</v>
      </c>
      <c r="F11" s="71">
        <v>237</v>
      </c>
      <c r="G11" s="60">
        <v>15</v>
      </c>
      <c r="H11" s="60">
        <v>15</v>
      </c>
      <c r="I11" s="60">
        <v>15</v>
      </c>
      <c r="J11" s="139">
        <f t="shared" si="0"/>
        <v>3.5550000000000002</v>
      </c>
      <c r="K11" s="139">
        <f t="shared" si="1"/>
        <v>3.5550000000000002</v>
      </c>
      <c r="L11" s="139">
        <f t="shared" si="2"/>
        <v>3.5550000000000002</v>
      </c>
      <c r="M11" s="323"/>
      <c r="N11" s="323"/>
      <c r="O11" s="239"/>
      <c r="P11" s="2"/>
      <c r="Q11" s="2"/>
    </row>
    <row r="12" spans="1:17" s="62" customFormat="1" ht="16.5" customHeight="1" x14ac:dyDescent="0.25">
      <c r="A12" s="143"/>
      <c r="B12" s="282"/>
      <c r="C12" s="282"/>
      <c r="D12" s="282"/>
      <c r="E12" s="154" t="s">
        <v>53</v>
      </c>
      <c r="F12" s="71">
        <v>125</v>
      </c>
      <c r="G12" s="192">
        <v>1</v>
      </c>
      <c r="H12" s="192">
        <v>1</v>
      </c>
      <c r="I12" s="192">
        <v>1</v>
      </c>
      <c r="J12" s="139">
        <f t="shared" si="0"/>
        <v>0.125</v>
      </c>
      <c r="K12" s="139">
        <f t="shared" si="1"/>
        <v>0.125</v>
      </c>
      <c r="L12" s="139">
        <f t="shared" si="2"/>
        <v>0.125</v>
      </c>
      <c r="M12" s="144"/>
      <c r="N12" s="144"/>
      <c r="O12" s="240"/>
      <c r="P12" s="2"/>
      <c r="Q12" s="2"/>
    </row>
    <row r="13" spans="1:17" ht="15" customHeight="1" x14ac:dyDescent="0.25">
      <c r="A13" s="319" t="s">
        <v>57</v>
      </c>
      <c r="B13" s="257">
        <v>200</v>
      </c>
      <c r="C13" s="321">
        <v>200</v>
      </c>
      <c r="D13" s="321">
        <v>200</v>
      </c>
      <c r="E13" s="112" t="s">
        <v>56</v>
      </c>
      <c r="F13" s="71">
        <v>6000</v>
      </c>
      <c r="G13" s="100">
        <v>4</v>
      </c>
      <c r="H13" s="100">
        <v>4</v>
      </c>
      <c r="I13" s="100">
        <v>4</v>
      </c>
      <c r="J13" s="139">
        <f t="shared" si="0"/>
        <v>24</v>
      </c>
      <c r="K13" s="139">
        <f t="shared" si="1"/>
        <v>24</v>
      </c>
      <c r="L13" s="139">
        <f t="shared" si="2"/>
        <v>24</v>
      </c>
      <c r="M13" s="322">
        <f>SUM(J13:J16)</f>
        <v>111.25</v>
      </c>
      <c r="N13" s="322">
        <f>SUM(K13:K16)</f>
        <v>111.25</v>
      </c>
      <c r="O13" s="325">
        <f>SUM(L13:L16)</f>
        <v>111.25</v>
      </c>
    </row>
    <row r="14" spans="1:17" x14ac:dyDescent="0.25">
      <c r="A14" s="320"/>
      <c r="B14" s="258"/>
      <c r="C14" s="321"/>
      <c r="D14" s="321"/>
      <c r="E14" s="113" t="s">
        <v>61</v>
      </c>
      <c r="F14" s="71">
        <v>826</v>
      </c>
      <c r="G14" s="60">
        <v>100</v>
      </c>
      <c r="H14" s="60">
        <v>100</v>
      </c>
      <c r="I14" s="60">
        <v>100</v>
      </c>
      <c r="J14" s="139">
        <f t="shared" si="0"/>
        <v>82.6</v>
      </c>
      <c r="K14" s="139">
        <f t="shared" si="1"/>
        <v>82.6</v>
      </c>
      <c r="L14" s="139">
        <f>F14*I14/1000</f>
        <v>82.6</v>
      </c>
      <c r="M14" s="323"/>
      <c r="N14" s="323"/>
      <c r="O14" s="325"/>
    </row>
    <row r="15" spans="1:17" x14ac:dyDescent="0.25">
      <c r="A15" s="320"/>
      <c r="B15" s="258"/>
      <c r="C15" s="321"/>
      <c r="D15" s="321"/>
      <c r="E15" s="5" t="s">
        <v>15</v>
      </c>
      <c r="F15" s="4">
        <v>0</v>
      </c>
      <c r="G15" s="60">
        <v>110</v>
      </c>
      <c r="H15" s="60">
        <v>110</v>
      </c>
      <c r="I15" s="60">
        <v>110</v>
      </c>
      <c r="J15" s="139">
        <f t="shared" si="0"/>
        <v>0</v>
      </c>
      <c r="K15" s="139">
        <f t="shared" si="1"/>
        <v>0</v>
      </c>
      <c r="L15" s="139">
        <f t="shared" si="2"/>
        <v>0</v>
      </c>
      <c r="M15" s="323"/>
      <c r="N15" s="323"/>
      <c r="O15" s="325"/>
    </row>
    <row r="16" spans="1:17" x14ac:dyDescent="0.25">
      <c r="A16" s="320"/>
      <c r="B16" s="291"/>
      <c r="C16" s="321"/>
      <c r="D16" s="321"/>
      <c r="E16" s="112" t="s">
        <v>16</v>
      </c>
      <c r="F16" s="115">
        <v>465</v>
      </c>
      <c r="G16" s="60">
        <v>10</v>
      </c>
      <c r="H16" s="60">
        <v>10</v>
      </c>
      <c r="I16" s="60">
        <v>10</v>
      </c>
      <c r="J16" s="139">
        <f t="shared" si="0"/>
        <v>4.6500000000000004</v>
      </c>
      <c r="K16" s="139">
        <f t="shared" si="1"/>
        <v>4.6500000000000004</v>
      </c>
      <c r="L16" s="139">
        <f t="shared" si="2"/>
        <v>4.6500000000000004</v>
      </c>
      <c r="M16" s="324"/>
      <c r="N16" s="323"/>
      <c r="O16" s="325"/>
    </row>
    <row r="17" spans="1:15" x14ac:dyDescent="0.25">
      <c r="A17" s="5" t="s">
        <v>14</v>
      </c>
      <c r="B17" s="6">
        <v>120</v>
      </c>
      <c r="C17" s="6">
        <v>120</v>
      </c>
      <c r="D17" s="6">
        <v>120</v>
      </c>
      <c r="E17" s="70" t="s">
        <v>13</v>
      </c>
      <c r="F17" s="71">
        <v>819</v>
      </c>
      <c r="G17" s="68">
        <v>120</v>
      </c>
      <c r="H17" s="68">
        <v>120</v>
      </c>
      <c r="I17" s="68">
        <v>120</v>
      </c>
      <c r="J17" s="69">
        <f t="shared" si="0"/>
        <v>98.28</v>
      </c>
      <c r="K17" s="69">
        <f t="shared" si="1"/>
        <v>98.28</v>
      </c>
      <c r="L17" s="69">
        <f t="shared" si="2"/>
        <v>98.28</v>
      </c>
      <c r="M17" s="87">
        <f>SUM(J17)</f>
        <v>98.28</v>
      </c>
      <c r="N17" s="88">
        <f>SUM(K17)</f>
        <v>98.28</v>
      </c>
      <c r="O17" s="88">
        <f>SUM(L17)</f>
        <v>98.28</v>
      </c>
    </row>
    <row r="18" spans="1:15" x14ac:dyDescent="0.25">
      <c r="A18" s="18" t="s">
        <v>3</v>
      </c>
      <c r="B18" s="19">
        <v>20</v>
      </c>
      <c r="C18" s="19">
        <v>35</v>
      </c>
      <c r="D18" s="19">
        <v>40</v>
      </c>
      <c r="E18" s="20" t="s">
        <v>4</v>
      </c>
      <c r="F18" s="8">
        <v>596</v>
      </c>
      <c r="G18" s="54">
        <v>20</v>
      </c>
      <c r="H18" s="54">
        <v>35</v>
      </c>
      <c r="I18" s="54">
        <v>40</v>
      </c>
      <c r="J18" s="139">
        <f t="shared" si="0"/>
        <v>11.92</v>
      </c>
      <c r="K18" s="139">
        <f t="shared" si="1"/>
        <v>20.86</v>
      </c>
      <c r="L18" s="139">
        <f t="shared" si="2"/>
        <v>23.84</v>
      </c>
      <c r="M18" s="106">
        <f>SUM(J18:J18)</f>
        <v>11.92</v>
      </c>
      <c r="N18" s="86">
        <f>SUM(K18)</f>
        <v>20.86</v>
      </c>
      <c r="O18" s="86">
        <f>SUM(L18)</f>
        <v>23.84</v>
      </c>
    </row>
    <row r="19" spans="1:15" ht="15.75" customHeight="1" x14ac:dyDescent="0.25">
      <c r="A19" s="58" t="s">
        <v>5</v>
      </c>
      <c r="B19" s="57"/>
      <c r="C19" s="57"/>
      <c r="D19" s="57"/>
      <c r="E19" s="57"/>
      <c r="F19" s="11"/>
      <c r="G19" s="22"/>
      <c r="H19" s="22"/>
      <c r="I19" s="22"/>
      <c r="J19" s="57"/>
      <c r="K19" s="57"/>
      <c r="L19" s="57"/>
      <c r="M19" s="107"/>
      <c r="N19" s="107"/>
      <c r="O19" s="102"/>
    </row>
    <row r="20" spans="1:15" ht="15" customHeight="1" x14ac:dyDescent="0.25">
      <c r="A20" s="294" t="s">
        <v>38</v>
      </c>
      <c r="B20" s="294"/>
      <c r="C20" s="294"/>
      <c r="D20" s="294"/>
      <c r="E20" s="294"/>
      <c r="F20" s="294"/>
      <c r="G20" s="294"/>
      <c r="H20" s="294"/>
      <c r="I20" s="294"/>
      <c r="J20" s="294"/>
      <c r="K20" s="294"/>
      <c r="L20" s="294"/>
      <c r="M20" s="40">
        <f>SUM(M7:M18)</f>
        <v>697.97199999999987</v>
      </c>
      <c r="N20" s="104">
        <f>SUM(N7:N18)</f>
        <v>706.91199999999992</v>
      </c>
      <c r="O20" s="110">
        <f>SUM(O7:O18)</f>
        <v>709.89199999999994</v>
      </c>
    </row>
    <row r="21" spans="1:15" ht="13.5" customHeight="1" x14ac:dyDescent="0.25">
      <c r="A21" s="315" t="s">
        <v>127</v>
      </c>
      <c r="B21" s="315"/>
      <c r="C21" s="315"/>
      <c r="D21" s="315"/>
      <c r="E21" s="315"/>
      <c r="F21" s="315"/>
      <c r="G21" s="315"/>
      <c r="H21" s="315"/>
      <c r="I21" s="315"/>
      <c r="J21" s="315"/>
      <c r="K21" s="315"/>
      <c r="L21" s="315"/>
      <c r="M21" s="103">
        <f>M20*1.16</f>
        <v>809.64751999999976</v>
      </c>
      <c r="N21" s="105">
        <f>N20*1.16</f>
        <v>820.01791999999989</v>
      </c>
      <c r="O21" s="111">
        <f>O20*1.16</f>
        <v>823.47471999999982</v>
      </c>
    </row>
    <row r="22" spans="1:15" x14ac:dyDescent="0.25">
      <c r="A22" s="294" t="s">
        <v>41</v>
      </c>
      <c r="B22" s="294"/>
      <c r="C22" s="294"/>
      <c r="D22" s="294"/>
      <c r="E22" s="294"/>
      <c r="F22" s="294"/>
      <c r="G22" s="294"/>
      <c r="H22" s="294"/>
      <c r="I22" s="294"/>
      <c r="J22" s="294"/>
      <c r="K22" s="55"/>
      <c r="L22" s="55"/>
      <c r="M22" s="42">
        <f>('1-1'!M28+'1-2'!M26+'1-4'!M26+'1-3'!M17+'1-5'!M20)/5</f>
        <v>653.52779999999996</v>
      </c>
      <c r="N22" s="42">
        <f>('1-1'!N28+'1-2'!N26+'1-4'!N26+'1-3'!N17+'1-5'!N20)/5</f>
        <v>746.63779999999997</v>
      </c>
      <c r="O22" s="42">
        <f>('1-1'!O28+'1-2'!O26+'1-4'!O26+'1-3'!O17+'1-5'!O20)/5</f>
        <v>788.37419999999997</v>
      </c>
    </row>
    <row r="23" spans="1:15" x14ac:dyDescent="0.25">
      <c r="A23" s="293" t="s">
        <v>128</v>
      </c>
      <c r="B23" s="293"/>
      <c r="C23" s="293"/>
      <c r="D23" s="293"/>
      <c r="E23" s="293"/>
      <c r="F23" s="293"/>
      <c r="G23" s="293"/>
      <c r="H23" s="293"/>
      <c r="I23" s="293"/>
      <c r="J23" s="293"/>
      <c r="K23" s="56"/>
      <c r="L23" s="56"/>
      <c r="M23" s="44">
        <f>M22*1.16</f>
        <v>758.09224799999993</v>
      </c>
      <c r="N23" s="44">
        <f>N22*1.16</f>
        <v>866.09984799999995</v>
      </c>
      <c r="O23" s="44">
        <f>O22*1.16</f>
        <v>914.51407199999994</v>
      </c>
    </row>
    <row r="24" spans="1:15" ht="25.5" customHeight="1" x14ac:dyDescent="0.25"/>
    <row r="27" spans="1:15" x14ac:dyDescent="0.25">
      <c r="J27" s="1" t="s">
        <v>51</v>
      </c>
    </row>
  </sheetData>
  <mergeCells count="26">
    <mergeCell ref="M5:O5"/>
    <mergeCell ref="E5:E6"/>
    <mergeCell ref="F5:F6"/>
    <mergeCell ref="G5:I5"/>
    <mergeCell ref="J5:L5"/>
    <mergeCell ref="O7:O12"/>
    <mergeCell ref="N7:N11"/>
    <mergeCell ref="M7:M11"/>
    <mergeCell ref="M13:M16"/>
    <mergeCell ref="N13:N16"/>
    <mergeCell ref="O13:O16"/>
    <mergeCell ref="A23:J23"/>
    <mergeCell ref="A22:J22"/>
    <mergeCell ref="A21:L21"/>
    <mergeCell ref="A20:L20"/>
    <mergeCell ref="B3:C3"/>
    <mergeCell ref="A5:A6"/>
    <mergeCell ref="B5:D5"/>
    <mergeCell ref="A7:A11"/>
    <mergeCell ref="B7:B12"/>
    <mergeCell ref="C7:C12"/>
    <mergeCell ref="D7:D12"/>
    <mergeCell ref="A13:A16"/>
    <mergeCell ref="B13:B16"/>
    <mergeCell ref="C13:C16"/>
    <mergeCell ref="D13:D16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3:Q31"/>
  <sheetViews>
    <sheetView topLeftCell="A4" zoomScaleNormal="100" workbookViewId="0">
      <selection activeCell="K33" sqref="K33"/>
    </sheetView>
  </sheetViews>
  <sheetFormatPr defaultColWidth="9.140625" defaultRowHeight="15" x14ac:dyDescent="0.25"/>
  <cols>
    <col min="1" max="1" width="25.85546875" style="153" customWidth="1"/>
    <col min="2" max="3" width="10.140625" style="62" customWidth="1"/>
    <col min="4" max="4" width="12.85546875" style="62" customWidth="1"/>
    <col min="5" max="5" width="31" style="62" customWidth="1"/>
    <col min="6" max="6" width="8.140625" style="63" customWidth="1"/>
    <col min="7" max="7" width="9.28515625" style="62" bestFit="1" customWidth="1"/>
    <col min="8" max="8" width="9.28515625" style="62" customWidth="1"/>
    <col min="9" max="9" width="11.140625" style="62" customWidth="1"/>
    <col min="10" max="10" width="9.28515625" style="62" bestFit="1" customWidth="1"/>
    <col min="11" max="11" width="9.28515625" style="62" customWidth="1"/>
    <col min="12" max="12" width="11.85546875" style="62" customWidth="1"/>
    <col min="13" max="13" width="10.140625" style="62" customWidth="1"/>
    <col min="14" max="14" width="10" style="62" customWidth="1"/>
    <col min="15" max="15" width="12" style="62" customWidth="1"/>
    <col min="16" max="17" width="9.140625" style="63"/>
    <col min="18" max="16384" width="9.140625" style="62"/>
  </cols>
  <sheetData>
    <row r="3" spans="1:17" x14ac:dyDescent="0.25">
      <c r="A3" s="149" t="s">
        <v>28</v>
      </c>
    </row>
    <row r="5" spans="1:17" s="173" customFormat="1" x14ac:dyDescent="0.25">
      <c r="A5" s="263" t="s">
        <v>6</v>
      </c>
      <c r="B5" s="264" t="s">
        <v>7</v>
      </c>
      <c r="C5" s="265"/>
      <c r="D5" s="266"/>
      <c r="E5" s="267" t="s">
        <v>8</v>
      </c>
      <c r="F5" s="269" t="s">
        <v>9</v>
      </c>
      <c r="G5" s="271" t="s">
        <v>10</v>
      </c>
      <c r="H5" s="272"/>
      <c r="I5" s="273"/>
      <c r="J5" s="271" t="s">
        <v>11</v>
      </c>
      <c r="K5" s="272"/>
      <c r="L5" s="273"/>
      <c r="M5" s="271" t="s">
        <v>12</v>
      </c>
      <c r="N5" s="272"/>
      <c r="O5" s="273"/>
      <c r="P5" s="63"/>
      <c r="Q5" s="63"/>
    </row>
    <row r="6" spans="1:17" s="173" customFormat="1" ht="25.5" x14ac:dyDescent="0.25">
      <c r="A6" s="263"/>
      <c r="B6" s="172" t="s">
        <v>91</v>
      </c>
      <c r="C6" s="172" t="s">
        <v>92</v>
      </c>
      <c r="D6" s="172" t="s">
        <v>93</v>
      </c>
      <c r="E6" s="268"/>
      <c r="F6" s="270"/>
      <c r="G6" s="172" t="s">
        <v>105</v>
      </c>
      <c r="H6" s="172" t="s">
        <v>95</v>
      </c>
      <c r="I6" s="172" t="s">
        <v>96</v>
      </c>
      <c r="J6" s="172" t="s">
        <v>91</v>
      </c>
      <c r="K6" s="172" t="s">
        <v>97</v>
      </c>
      <c r="L6" s="172" t="s">
        <v>89</v>
      </c>
      <c r="M6" s="172" t="s">
        <v>100</v>
      </c>
      <c r="N6" s="172" t="s">
        <v>92</v>
      </c>
      <c r="O6" s="172" t="s">
        <v>89</v>
      </c>
      <c r="P6" s="63"/>
      <c r="Q6" s="63"/>
    </row>
    <row r="7" spans="1:17" x14ac:dyDescent="0.25">
      <c r="A7" s="285" t="s">
        <v>111</v>
      </c>
      <c r="B7" s="330" t="s">
        <v>155</v>
      </c>
      <c r="C7" s="244" t="s">
        <v>168</v>
      </c>
      <c r="D7" s="244" t="s">
        <v>44</v>
      </c>
      <c r="E7" s="181" t="s">
        <v>42</v>
      </c>
      <c r="F7" s="212">
        <v>5400</v>
      </c>
      <c r="G7" s="188">
        <v>81</v>
      </c>
      <c r="H7" s="188">
        <v>121</v>
      </c>
      <c r="I7" s="188">
        <v>161</v>
      </c>
      <c r="J7" s="7">
        <f>F7*G7/1000</f>
        <v>437.4</v>
      </c>
      <c r="K7" s="7">
        <f>F7*H7/1000</f>
        <v>653.4</v>
      </c>
      <c r="L7" s="7">
        <f>F7*I7/1000</f>
        <v>869.4</v>
      </c>
      <c r="M7" s="304">
        <f>SUM(J7:J14)</f>
        <v>527.35699999999997</v>
      </c>
      <c r="N7" s="326">
        <f>SUM(K7:K14)</f>
        <v>760.61599999999987</v>
      </c>
      <c r="O7" s="326">
        <f>SUM(L7:L14)</f>
        <v>989.30799999999999</v>
      </c>
    </row>
    <row r="8" spans="1:17" x14ac:dyDescent="0.25">
      <c r="A8" s="286"/>
      <c r="B8" s="331"/>
      <c r="C8" s="245"/>
      <c r="D8" s="245"/>
      <c r="E8" s="141" t="s">
        <v>18</v>
      </c>
      <c r="F8" s="4">
        <v>237</v>
      </c>
      <c r="G8" s="189">
        <v>6</v>
      </c>
      <c r="H8" s="189">
        <v>8</v>
      </c>
      <c r="I8" s="189">
        <v>9</v>
      </c>
      <c r="J8" s="7">
        <f t="shared" ref="J8:J21" si="0">F8*G8/1000</f>
        <v>1.4219999999999999</v>
      </c>
      <c r="K8" s="7">
        <f t="shared" ref="K8:K21" si="1">F8*H8/1000</f>
        <v>1.8959999999999999</v>
      </c>
      <c r="L8" s="7">
        <f t="shared" ref="L8:L21" si="2">F8*I8/1000</f>
        <v>2.133</v>
      </c>
      <c r="M8" s="283"/>
      <c r="N8" s="327"/>
      <c r="O8" s="327"/>
    </row>
    <row r="9" spans="1:17" x14ac:dyDescent="0.25">
      <c r="A9" s="286"/>
      <c r="B9" s="331"/>
      <c r="C9" s="245"/>
      <c r="D9" s="245"/>
      <c r="E9" s="141" t="s">
        <v>0</v>
      </c>
      <c r="F9" s="4">
        <v>211</v>
      </c>
      <c r="G9" s="189">
        <v>6</v>
      </c>
      <c r="H9" s="189">
        <v>8</v>
      </c>
      <c r="I9" s="189">
        <v>9</v>
      </c>
      <c r="J9" s="7">
        <f t="shared" si="0"/>
        <v>1.266</v>
      </c>
      <c r="K9" s="7">
        <f t="shared" si="1"/>
        <v>1.6879999999999999</v>
      </c>
      <c r="L9" s="7">
        <f t="shared" si="2"/>
        <v>1.899</v>
      </c>
      <c r="M9" s="283"/>
      <c r="N9" s="327"/>
      <c r="O9" s="327"/>
    </row>
    <row r="10" spans="1:17" x14ac:dyDescent="0.25">
      <c r="A10" s="286"/>
      <c r="B10" s="331"/>
      <c r="C10" s="245"/>
      <c r="D10" s="245"/>
      <c r="E10" s="182" t="s">
        <v>1</v>
      </c>
      <c r="F10" s="4">
        <v>5704</v>
      </c>
      <c r="G10" s="189">
        <v>6</v>
      </c>
      <c r="H10" s="189">
        <v>8</v>
      </c>
      <c r="I10" s="189">
        <v>9</v>
      </c>
      <c r="J10" s="7">
        <f t="shared" si="0"/>
        <v>34.223999999999997</v>
      </c>
      <c r="K10" s="7">
        <f t="shared" si="1"/>
        <v>45.631999999999998</v>
      </c>
      <c r="L10" s="7">
        <f t="shared" si="2"/>
        <v>51.335999999999999</v>
      </c>
      <c r="M10" s="283"/>
      <c r="N10" s="327"/>
      <c r="O10" s="327"/>
    </row>
    <row r="11" spans="1:17" ht="15.75" customHeight="1" x14ac:dyDescent="0.25">
      <c r="A11" s="286"/>
      <c r="B11" s="331"/>
      <c r="C11" s="245"/>
      <c r="D11" s="245"/>
      <c r="E11" s="141" t="s">
        <v>72</v>
      </c>
      <c r="F11" s="4">
        <v>595</v>
      </c>
      <c r="G11" s="189">
        <v>5</v>
      </c>
      <c r="H11" s="189">
        <v>6</v>
      </c>
      <c r="I11" s="189">
        <v>6</v>
      </c>
      <c r="J11" s="7">
        <f t="shared" si="0"/>
        <v>2.9750000000000001</v>
      </c>
      <c r="K11" s="7">
        <f t="shared" si="1"/>
        <v>3.57</v>
      </c>
      <c r="L11" s="7">
        <f t="shared" si="2"/>
        <v>3.57</v>
      </c>
      <c r="M11" s="283"/>
      <c r="N11" s="327"/>
      <c r="O11" s="327"/>
    </row>
    <row r="12" spans="1:17" ht="15.75" customHeight="1" x14ac:dyDescent="0.25">
      <c r="A12" s="286"/>
      <c r="B12" s="331"/>
      <c r="C12" s="245"/>
      <c r="D12" s="245"/>
      <c r="E12" s="141" t="s">
        <v>17</v>
      </c>
      <c r="F12" s="4">
        <v>2180</v>
      </c>
      <c r="G12" s="189">
        <v>14</v>
      </c>
      <c r="H12" s="189">
        <v>16</v>
      </c>
      <c r="I12" s="189">
        <v>19</v>
      </c>
      <c r="J12" s="7">
        <f t="shared" si="0"/>
        <v>30.52</v>
      </c>
      <c r="K12" s="7">
        <f t="shared" si="1"/>
        <v>34.880000000000003</v>
      </c>
      <c r="L12" s="7">
        <f t="shared" si="2"/>
        <v>41.42</v>
      </c>
      <c r="M12" s="283"/>
      <c r="N12" s="327"/>
      <c r="O12" s="327"/>
    </row>
    <row r="13" spans="1:17" ht="15.75" customHeight="1" x14ac:dyDescent="0.25">
      <c r="A13" s="286"/>
      <c r="B13" s="331"/>
      <c r="C13" s="245"/>
      <c r="D13" s="245"/>
      <c r="E13" s="141" t="s">
        <v>59</v>
      </c>
      <c r="F13" s="4">
        <v>3885</v>
      </c>
      <c r="G13" s="189">
        <v>5</v>
      </c>
      <c r="H13" s="189">
        <v>5</v>
      </c>
      <c r="I13" s="189">
        <v>5</v>
      </c>
      <c r="J13" s="7">
        <f t="shared" si="0"/>
        <v>19.425000000000001</v>
      </c>
      <c r="K13" s="7">
        <f t="shared" si="1"/>
        <v>19.425000000000001</v>
      </c>
      <c r="L13" s="7">
        <f t="shared" si="2"/>
        <v>19.425000000000001</v>
      </c>
      <c r="M13" s="283"/>
      <c r="N13" s="327"/>
      <c r="O13" s="327"/>
    </row>
    <row r="14" spans="1:17" ht="15.75" customHeight="1" x14ac:dyDescent="0.25">
      <c r="A14" s="329"/>
      <c r="B14" s="332"/>
      <c r="C14" s="246"/>
      <c r="D14" s="246"/>
      <c r="E14" s="141" t="s">
        <v>53</v>
      </c>
      <c r="F14" s="4">
        <v>125</v>
      </c>
      <c r="G14" s="189">
        <v>1</v>
      </c>
      <c r="H14" s="189">
        <v>1</v>
      </c>
      <c r="I14" s="189">
        <v>1</v>
      </c>
      <c r="J14" s="7">
        <f t="shared" si="0"/>
        <v>0.125</v>
      </c>
      <c r="K14" s="7">
        <f t="shared" si="1"/>
        <v>0.125</v>
      </c>
      <c r="L14" s="7">
        <f t="shared" si="2"/>
        <v>0.125</v>
      </c>
      <c r="M14" s="284"/>
      <c r="N14" s="328"/>
      <c r="O14" s="328"/>
    </row>
    <row r="15" spans="1:17" ht="16.5" customHeight="1" x14ac:dyDescent="0.25">
      <c r="A15" s="298" t="s">
        <v>26</v>
      </c>
      <c r="B15" s="280">
        <v>120</v>
      </c>
      <c r="C15" s="280">
        <v>140</v>
      </c>
      <c r="D15" s="280">
        <v>170</v>
      </c>
      <c r="E15" s="70" t="s">
        <v>82</v>
      </c>
      <c r="F15" s="71">
        <v>566</v>
      </c>
      <c r="G15" s="60">
        <v>45</v>
      </c>
      <c r="H15" s="60">
        <v>52</v>
      </c>
      <c r="I15" s="60">
        <v>63</v>
      </c>
      <c r="J15" s="7">
        <f t="shared" si="0"/>
        <v>25.47</v>
      </c>
      <c r="K15" s="7">
        <f t="shared" si="1"/>
        <v>29.431999999999999</v>
      </c>
      <c r="L15" s="7">
        <f t="shared" si="2"/>
        <v>35.658000000000001</v>
      </c>
      <c r="M15" s="238">
        <f>SUM(J15:J17)</f>
        <v>53.989999999999995</v>
      </c>
      <c r="N15" s="238">
        <f>SUM(K15:K17)</f>
        <v>63.655999999999992</v>
      </c>
      <c r="O15" s="333">
        <f>SUM(L15:L17)</f>
        <v>75.585999999999999</v>
      </c>
    </row>
    <row r="16" spans="1:17" ht="16.5" customHeight="1" x14ac:dyDescent="0.25">
      <c r="A16" s="299"/>
      <c r="B16" s="281"/>
      <c r="C16" s="281"/>
      <c r="D16" s="281"/>
      <c r="E16" s="70" t="s">
        <v>1</v>
      </c>
      <c r="F16" s="71">
        <v>5704</v>
      </c>
      <c r="G16" s="60">
        <v>5</v>
      </c>
      <c r="H16" s="60">
        <v>6</v>
      </c>
      <c r="I16" s="60">
        <v>7</v>
      </c>
      <c r="J16" s="7">
        <f t="shared" si="0"/>
        <v>28.52</v>
      </c>
      <c r="K16" s="7">
        <f t="shared" si="1"/>
        <v>34.223999999999997</v>
      </c>
      <c r="L16" s="7">
        <f t="shared" si="2"/>
        <v>39.927999999999997</v>
      </c>
      <c r="M16" s="239"/>
      <c r="N16" s="239"/>
      <c r="O16" s="334"/>
    </row>
    <row r="17" spans="1:17" ht="16.5" customHeight="1" x14ac:dyDescent="0.25">
      <c r="A17" s="300"/>
      <c r="B17" s="282"/>
      <c r="C17" s="282"/>
      <c r="D17" s="282"/>
      <c r="E17" s="70" t="s">
        <v>22</v>
      </c>
      <c r="F17" s="71">
        <v>0</v>
      </c>
      <c r="G17" s="60">
        <v>87</v>
      </c>
      <c r="H17" s="60">
        <v>101</v>
      </c>
      <c r="I17" s="60">
        <v>122</v>
      </c>
      <c r="J17" s="7">
        <f t="shared" si="0"/>
        <v>0</v>
      </c>
      <c r="K17" s="7">
        <f t="shared" si="1"/>
        <v>0</v>
      </c>
      <c r="L17" s="7">
        <f t="shared" si="2"/>
        <v>0</v>
      </c>
      <c r="M17" s="240"/>
      <c r="N17" s="240"/>
      <c r="O17" s="335"/>
    </row>
    <row r="18" spans="1:17" ht="18.75" customHeight="1" x14ac:dyDescent="0.25">
      <c r="A18" s="241" t="s">
        <v>132</v>
      </c>
      <c r="B18" s="257">
        <v>200</v>
      </c>
      <c r="C18" s="257">
        <v>200</v>
      </c>
      <c r="D18" s="257">
        <v>200</v>
      </c>
      <c r="E18" s="113" t="s">
        <v>115</v>
      </c>
      <c r="F18" s="8">
        <v>7000</v>
      </c>
      <c r="G18" s="54">
        <v>1</v>
      </c>
      <c r="H18" s="54">
        <v>1</v>
      </c>
      <c r="I18" s="54">
        <v>1</v>
      </c>
      <c r="J18" s="7">
        <f t="shared" si="0"/>
        <v>7</v>
      </c>
      <c r="K18" s="7">
        <f t="shared" si="1"/>
        <v>7</v>
      </c>
      <c r="L18" s="7">
        <f t="shared" si="2"/>
        <v>7</v>
      </c>
      <c r="M18" s="259">
        <f>SUM(J18:J20)</f>
        <v>11.65</v>
      </c>
      <c r="N18" s="253">
        <f>SUM(K18:K20)</f>
        <v>11.65</v>
      </c>
      <c r="O18" s="253">
        <f>SUM(L18:L20)</f>
        <v>11.65</v>
      </c>
    </row>
    <row r="19" spans="1:17" x14ac:dyDescent="0.25">
      <c r="A19" s="242"/>
      <c r="B19" s="258"/>
      <c r="C19" s="258"/>
      <c r="D19" s="258"/>
      <c r="E19" s="113" t="s">
        <v>16</v>
      </c>
      <c r="F19" s="8">
        <v>465</v>
      </c>
      <c r="G19" s="54">
        <v>10</v>
      </c>
      <c r="H19" s="54">
        <v>10</v>
      </c>
      <c r="I19" s="54">
        <v>10</v>
      </c>
      <c r="J19" s="7">
        <f t="shared" si="0"/>
        <v>4.6500000000000004</v>
      </c>
      <c r="K19" s="7">
        <f t="shared" si="1"/>
        <v>4.6500000000000004</v>
      </c>
      <c r="L19" s="7">
        <f t="shared" si="2"/>
        <v>4.6500000000000004</v>
      </c>
      <c r="M19" s="260"/>
      <c r="N19" s="254"/>
      <c r="O19" s="254"/>
    </row>
    <row r="20" spans="1:17" x14ac:dyDescent="0.25">
      <c r="A20" s="242"/>
      <c r="B20" s="258"/>
      <c r="C20" s="258"/>
      <c r="D20" s="258"/>
      <c r="E20" s="113" t="s">
        <v>15</v>
      </c>
      <c r="F20" s="8">
        <v>0</v>
      </c>
      <c r="G20" s="54">
        <v>200</v>
      </c>
      <c r="H20" s="54">
        <v>200</v>
      </c>
      <c r="I20" s="54">
        <v>200</v>
      </c>
      <c r="J20" s="7">
        <f t="shared" si="0"/>
        <v>0</v>
      </c>
      <c r="K20" s="7">
        <f t="shared" si="1"/>
        <v>0</v>
      </c>
      <c r="L20" s="7">
        <f t="shared" si="2"/>
        <v>0</v>
      </c>
      <c r="M20" s="260"/>
      <c r="N20" s="254"/>
      <c r="O20" s="254"/>
    </row>
    <row r="21" spans="1:17" s="1" customFormat="1" x14ac:dyDescent="0.25">
      <c r="A21" s="18" t="s">
        <v>3</v>
      </c>
      <c r="B21" s="19">
        <v>20</v>
      </c>
      <c r="C21" s="19">
        <v>35</v>
      </c>
      <c r="D21" s="19">
        <v>40</v>
      </c>
      <c r="E21" s="20" t="s">
        <v>4</v>
      </c>
      <c r="F21" s="8">
        <v>596</v>
      </c>
      <c r="G21" s="54">
        <v>20</v>
      </c>
      <c r="H21" s="54">
        <v>35</v>
      </c>
      <c r="I21" s="54">
        <v>40</v>
      </c>
      <c r="J21" s="7">
        <f t="shared" si="0"/>
        <v>11.92</v>
      </c>
      <c r="K21" s="7">
        <f t="shared" si="1"/>
        <v>20.86</v>
      </c>
      <c r="L21" s="7">
        <f t="shared" si="2"/>
        <v>23.84</v>
      </c>
      <c r="M21" s="106">
        <f>SUM(J21:J21)</f>
        <v>11.92</v>
      </c>
      <c r="N21" s="86">
        <f>SUM(K21)</f>
        <v>20.86</v>
      </c>
      <c r="O21" s="86">
        <f>SUM(L21)</f>
        <v>23.84</v>
      </c>
      <c r="P21" s="63"/>
      <c r="Q21" s="63"/>
    </row>
    <row r="22" spans="1:17" x14ac:dyDescent="0.25">
      <c r="A22" s="336" t="s">
        <v>5</v>
      </c>
      <c r="B22" s="337"/>
      <c r="C22" s="337"/>
      <c r="D22" s="337"/>
      <c r="E22" s="337"/>
      <c r="F22" s="337"/>
      <c r="G22" s="41"/>
      <c r="H22" s="41"/>
      <c r="I22" s="41"/>
      <c r="J22" s="281"/>
      <c r="K22" s="281"/>
      <c r="L22" s="281"/>
      <c r="M22" s="338"/>
      <c r="N22" s="150"/>
      <c r="O22" s="150"/>
    </row>
    <row r="23" spans="1:17" x14ac:dyDescent="0.25">
      <c r="A23" s="274" t="s">
        <v>38</v>
      </c>
      <c r="B23" s="274"/>
      <c r="C23" s="274"/>
      <c r="D23" s="274"/>
      <c r="E23" s="274"/>
      <c r="F23" s="274"/>
      <c r="G23" s="274"/>
      <c r="H23" s="274"/>
      <c r="I23" s="274"/>
      <c r="J23" s="274"/>
      <c r="K23" s="75"/>
      <c r="L23" s="75"/>
      <c r="M23" s="92">
        <f>SUM(M7:M21)</f>
        <v>604.91699999999992</v>
      </c>
      <c r="N23" s="92">
        <f>SUM(N7:N21)</f>
        <v>856.78199999999981</v>
      </c>
      <c r="O23" s="92">
        <f>SUM(O7:O21)</f>
        <v>1100.384</v>
      </c>
    </row>
    <row r="24" spans="1:17" x14ac:dyDescent="0.25">
      <c r="A24" s="339" t="s">
        <v>129</v>
      </c>
      <c r="B24" s="339"/>
      <c r="C24" s="339"/>
      <c r="D24" s="339"/>
      <c r="E24" s="339"/>
      <c r="F24" s="339"/>
      <c r="G24" s="339"/>
      <c r="H24" s="339"/>
      <c r="I24" s="339"/>
      <c r="J24" s="339"/>
      <c r="K24" s="151"/>
      <c r="L24" s="151"/>
      <c r="M24" s="152">
        <f>M23*1.16</f>
        <v>701.70371999999986</v>
      </c>
      <c r="N24" s="152">
        <f>N23*1.16</f>
        <v>993.86711999999966</v>
      </c>
      <c r="O24" s="152">
        <f>O23*1.16</f>
        <v>1276.44544</v>
      </c>
    </row>
    <row r="29" spans="1:17" x14ac:dyDescent="0.25">
      <c r="A29" s="62"/>
      <c r="F29" s="62"/>
    </row>
    <row r="30" spans="1:17" x14ac:dyDescent="0.25">
      <c r="A30" s="62"/>
      <c r="F30" s="62"/>
    </row>
    <row r="31" spans="1:17" x14ac:dyDescent="0.25">
      <c r="A31" s="62"/>
      <c r="F31" s="62"/>
    </row>
  </sheetData>
  <mergeCells count="32">
    <mergeCell ref="A22:F22"/>
    <mergeCell ref="J22:M22"/>
    <mergeCell ref="A23:J23"/>
    <mergeCell ref="A24:J24"/>
    <mergeCell ref="N18:N20"/>
    <mergeCell ref="C18:C20"/>
    <mergeCell ref="D18:D20"/>
    <mergeCell ref="M18:M20"/>
    <mergeCell ref="O18:O20"/>
    <mergeCell ref="A18:A20"/>
    <mergeCell ref="M7:M14"/>
    <mergeCell ref="N7:N14"/>
    <mergeCell ref="O7:O14"/>
    <mergeCell ref="A7:A14"/>
    <mergeCell ref="B7:B14"/>
    <mergeCell ref="C7:C14"/>
    <mergeCell ref="D7:D14"/>
    <mergeCell ref="A15:A17"/>
    <mergeCell ref="B15:B17"/>
    <mergeCell ref="C15:C17"/>
    <mergeCell ref="D15:D17"/>
    <mergeCell ref="N15:N17"/>
    <mergeCell ref="O15:O17"/>
    <mergeCell ref="B18:B20"/>
    <mergeCell ref="M15:M17"/>
    <mergeCell ref="M5:O5"/>
    <mergeCell ref="A5:A6"/>
    <mergeCell ref="B5:D5"/>
    <mergeCell ref="E5:E6"/>
    <mergeCell ref="F5:F6"/>
    <mergeCell ref="G5:I5"/>
    <mergeCell ref="J5:L5"/>
  </mergeCells>
  <pageMargins left="0.7" right="0.7" top="0.75" bottom="0.75" header="0.3" footer="0.3"/>
  <pageSetup paperSize="9" scale="68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3:Q29"/>
  <sheetViews>
    <sheetView zoomScaleNormal="100" zoomScaleSheetLayoutView="70" workbookViewId="0">
      <selection activeCell="V17" sqref="V17"/>
    </sheetView>
  </sheetViews>
  <sheetFormatPr defaultColWidth="9.140625" defaultRowHeight="15" x14ac:dyDescent="0.25"/>
  <cols>
    <col min="1" max="1" width="23.5703125" style="29" customWidth="1"/>
    <col min="2" max="2" width="11.140625" style="1" customWidth="1"/>
    <col min="3" max="3" width="11" style="1" customWidth="1"/>
    <col min="4" max="4" width="11.140625" style="1" customWidth="1"/>
    <col min="5" max="5" width="24" style="1" customWidth="1"/>
    <col min="6" max="6" width="8.140625" style="2" customWidth="1"/>
    <col min="7" max="7" width="9.28515625" style="1" bestFit="1" customWidth="1"/>
    <col min="8" max="8" width="9.28515625" style="1" customWidth="1"/>
    <col min="9" max="9" width="10.7109375" style="1" customWidth="1"/>
    <col min="10" max="10" width="9.28515625" style="1" bestFit="1" customWidth="1"/>
    <col min="11" max="11" width="9.28515625" style="1" customWidth="1"/>
    <col min="12" max="12" width="11.28515625" style="1" customWidth="1"/>
    <col min="13" max="13" width="10.140625" style="1" customWidth="1"/>
    <col min="14" max="14" width="10" style="1" customWidth="1"/>
    <col min="15" max="15" width="11" style="1" customWidth="1"/>
    <col min="16" max="17" width="9.140625" style="2"/>
    <col min="18" max="16384" width="9.140625" style="1"/>
  </cols>
  <sheetData>
    <row r="3" spans="1:17" x14ac:dyDescent="0.25">
      <c r="A3" s="27" t="s">
        <v>33</v>
      </c>
    </row>
    <row r="5" spans="1:17" s="175" customFormat="1" ht="23.25" customHeight="1" x14ac:dyDescent="0.25">
      <c r="A5" s="263" t="s">
        <v>6</v>
      </c>
      <c r="B5" s="264" t="s">
        <v>7</v>
      </c>
      <c r="C5" s="265"/>
      <c r="D5" s="266"/>
      <c r="E5" s="267" t="s">
        <v>8</v>
      </c>
      <c r="F5" s="269" t="s">
        <v>9</v>
      </c>
      <c r="G5" s="271" t="s">
        <v>10</v>
      </c>
      <c r="H5" s="272"/>
      <c r="I5" s="273"/>
      <c r="J5" s="271" t="s">
        <v>11</v>
      </c>
      <c r="K5" s="272"/>
      <c r="L5" s="273"/>
      <c r="M5" s="271" t="s">
        <v>12</v>
      </c>
      <c r="N5" s="272"/>
      <c r="O5" s="273"/>
      <c r="P5" s="2"/>
      <c r="Q5" s="2"/>
    </row>
    <row r="6" spans="1:17" s="175" customFormat="1" ht="34.5" customHeight="1" x14ac:dyDescent="0.25">
      <c r="A6" s="263"/>
      <c r="B6" s="172" t="s">
        <v>91</v>
      </c>
      <c r="C6" s="172" t="s">
        <v>92</v>
      </c>
      <c r="D6" s="172" t="s">
        <v>93</v>
      </c>
      <c r="E6" s="268"/>
      <c r="F6" s="270"/>
      <c r="G6" s="172" t="s">
        <v>105</v>
      </c>
      <c r="H6" s="172" t="s">
        <v>95</v>
      </c>
      <c r="I6" s="172" t="s">
        <v>96</v>
      </c>
      <c r="J6" s="172" t="s">
        <v>91</v>
      </c>
      <c r="K6" s="172" t="s">
        <v>97</v>
      </c>
      <c r="L6" s="172" t="s">
        <v>89</v>
      </c>
      <c r="M6" s="172" t="s">
        <v>100</v>
      </c>
      <c r="N6" s="172" t="s">
        <v>92</v>
      </c>
      <c r="O6" s="172" t="s">
        <v>89</v>
      </c>
      <c r="P6" s="2"/>
      <c r="Q6" s="2"/>
    </row>
    <row r="7" spans="1:17" s="62" customFormat="1" ht="15" customHeight="1" x14ac:dyDescent="0.25">
      <c r="A7" s="241" t="s">
        <v>63</v>
      </c>
      <c r="B7" s="244" t="s">
        <v>156</v>
      </c>
      <c r="C7" s="244" t="s">
        <v>157</v>
      </c>
      <c r="D7" s="244" t="s">
        <v>158</v>
      </c>
      <c r="E7" s="37" t="s">
        <v>64</v>
      </c>
      <c r="F7" s="10">
        <v>3700</v>
      </c>
      <c r="G7" s="38">
        <v>83</v>
      </c>
      <c r="H7" s="38">
        <v>100</v>
      </c>
      <c r="I7" s="38">
        <v>115</v>
      </c>
      <c r="J7" s="69">
        <f>F7*G7/1000</f>
        <v>307.10000000000002</v>
      </c>
      <c r="K7" s="69">
        <f>F7*H7/1000</f>
        <v>370</v>
      </c>
      <c r="L7" s="69">
        <f>F7*I7/1000</f>
        <v>425.5</v>
      </c>
      <c r="M7" s="235">
        <f>SUM(J7:J14)</f>
        <v>456.62900000000008</v>
      </c>
      <c r="N7" s="235">
        <f>SUM(K7:K14)</f>
        <v>530.46199999999999</v>
      </c>
      <c r="O7" s="238">
        <f>SUM(L7:L14)</f>
        <v>608.08900000000006</v>
      </c>
      <c r="P7" s="2"/>
      <c r="Q7" s="2"/>
    </row>
    <row r="8" spans="1:17" s="62" customFormat="1" ht="15" customHeight="1" x14ac:dyDescent="0.25">
      <c r="A8" s="242"/>
      <c r="B8" s="245"/>
      <c r="C8" s="245"/>
      <c r="D8" s="245"/>
      <c r="E8" s="39" t="s">
        <v>0</v>
      </c>
      <c r="F8" s="4">
        <v>211</v>
      </c>
      <c r="G8" s="24">
        <v>13</v>
      </c>
      <c r="H8" s="24">
        <v>15</v>
      </c>
      <c r="I8" s="24">
        <v>20</v>
      </c>
      <c r="J8" s="69">
        <f t="shared" ref="J8:J19" si="0">F8*G8/1000</f>
        <v>2.7429999999999999</v>
      </c>
      <c r="K8" s="69">
        <f t="shared" ref="K8:K19" si="1">F8*H8/1000</f>
        <v>3.165</v>
      </c>
      <c r="L8" s="69">
        <f t="shared" ref="L8:L19" si="2">F8*I8/1000</f>
        <v>4.22</v>
      </c>
      <c r="M8" s="236"/>
      <c r="N8" s="236"/>
      <c r="O8" s="239"/>
      <c r="P8" s="2"/>
      <c r="Q8" s="2"/>
    </row>
    <row r="9" spans="1:17" s="62" customFormat="1" ht="15" customHeight="1" x14ac:dyDescent="0.25">
      <c r="A9" s="242"/>
      <c r="B9" s="245"/>
      <c r="C9" s="245"/>
      <c r="D9" s="245"/>
      <c r="E9" s="39" t="s">
        <v>18</v>
      </c>
      <c r="F9" s="4">
        <v>237</v>
      </c>
      <c r="G9" s="24">
        <v>13</v>
      </c>
      <c r="H9" s="24">
        <v>15</v>
      </c>
      <c r="I9" s="24">
        <v>20</v>
      </c>
      <c r="J9" s="69">
        <f t="shared" si="0"/>
        <v>3.081</v>
      </c>
      <c r="K9" s="69">
        <f t="shared" si="1"/>
        <v>3.5550000000000002</v>
      </c>
      <c r="L9" s="69">
        <f t="shared" si="2"/>
        <v>4.74</v>
      </c>
      <c r="M9" s="236"/>
      <c r="N9" s="236"/>
      <c r="O9" s="239"/>
      <c r="P9" s="2"/>
      <c r="Q9" s="2"/>
    </row>
    <row r="10" spans="1:17" s="62" customFormat="1" ht="15" customHeight="1" x14ac:dyDescent="0.25">
      <c r="A10" s="242"/>
      <c r="B10" s="245"/>
      <c r="C10" s="245"/>
      <c r="D10" s="245"/>
      <c r="E10" s="141" t="s">
        <v>2</v>
      </c>
      <c r="F10" s="4">
        <v>922</v>
      </c>
      <c r="G10" s="24">
        <v>3</v>
      </c>
      <c r="H10" s="24">
        <v>4</v>
      </c>
      <c r="I10" s="24">
        <v>7</v>
      </c>
      <c r="J10" s="69">
        <f t="shared" si="0"/>
        <v>2.766</v>
      </c>
      <c r="K10" s="69">
        <f t="shared" si="1"/>
        <v>3.6880000000000002</v>
      </c>
      <c r="L10" s="69">
        <f t="shared" si="2"/>
        <v>6.4539999999999997</v>
      </c>
      <c r="M10" s="236"/>
      <c r="N10" s="236"/>
      <c r="O10" s="239"/>
      <c r="P10" s="2"/>
      <c r="Q10" s="2"/>
    </row>
    <row r="11" spans="1:17" s="62" customFormat="1" ht="16.5" customHeight="1" x14ac:dyDescent="0.25">
      <c r="A11" s="242"/>
      <c r="B11" s="245"/>
      <c r="C11" s="245"/>
      <c r="D11" s="245"/>
      <c r="E11" s="39" t="s">
        <v>17</v>
      </c>
      <c r="F11" s="4">
        <v>2180</v>
      </c>
      <c r="G11" s="24">
        <v>3</v>
      </c>
      <c r="H11" s="24">
        <v>3</v>
      </c>
      <c r="I11" s="24">
        <v>5</v>
      </c>
      <c r="J11" s="69">
        <f t="shared" si="0"/>
        <v>6.54</v>
      </c>
      <c r="K11" s="69">
        <f t="shared" si="1"/>
        <v>6.54</v>
      </c>
      <c r="L11" s="69">
        <f t="shared" si="2"/>
        <v>10.9</v>
      </c>
      <c r="M11" s="236"/>
      <c r="N11" s="236"/>
      <c r="O11" s="239"/>
      <c r="P11" s="2"/>
      <c r="Q11" s="2"/>
    </row>
    <row r="12" spans="1:17" s="62" customFormat="1" ht="16.5" customHeight="1" x14ac:dyDescent="0.25">
      <c r="A12" s="242"/>
      <c r="B12" s="245"/>
      <c r="C12" s="245"/>
      <c r="D12" s="245"/>
      <c r="E12" s="39" t="s">
        <v>59</v>
      </c>
      <c r="F12" s="4">
        <v>3885</v>
      </c>
      <c r="G12" s="24">
        <v>5</v>
      </c>
      <c r="H12" s="24">
        <v>5</v>
      </c>
      <c r="I12" s="24">
        <v>5</v>
      </c>
      <c r="J12" s="69">
        <f t="shared" si="0"/>
        <v>19.425000000000001</v>
      </c>
      <c r="K12" s="69">
        <f t="shared" si="1"/>
        <v>19.425000000000001</v>
      </c>
      <c r="L12" s="69">
        <f t="shared" si="2"/>
        <v>19.425000000000001</v>
      </c>
      <c r="M12" s="236"/>
      <c r="N12" s="236"/>
      <c r="O12" s="239"/>
      <c r="P12" s="2"/>
      <c r="Q12" s="2"/>
    </row>
    <row r="13" spans="1:17" s="62" customFormat="1" ht="16.5" customHeight="1" x14ac:dyDescent="0.25">
      <c r="A13" s="242"/>
      <c r="B13" s="245"/>
      <c r="C13" s="245"/>
      <c r="D13" s="245"/>
      <c r="E13" s="32" t="s">
        <v>65</v>
      </c>
      <c r="F13" s="4">
        <v>125</v>
      </c>
      <c r="G13" s="24">
        <v>1</v>
      </c>
      <c r="H13" s="24">
        <v>1</v>
      </c>
      <c r="I13" s="24">
        <v>1</v>
      </c>
      <c r="J13" s="69">
        <f t="shared" si="0"/>
        <v>0.125</v>
      </c>
      <c r="K13" s="69">
        <f t="shared" si="1"/>
        <v>0.125</v>
      </c>
      <c r="L13" s="69">
        <f t="shared" si="2"/>
        <v>0.125</v>
      </c>
      <c r="M13" s="236"/>
      <c r="N13" s="236"/>
      <c r="O13" s="239"/>
      <c r="P13" s="2"/>
      <c r="Q13" s="2"/>
    </row>
    <row r="14" spans="1:17" s="62" customFormat="1" ht="16.5" customHeight="1" x14ac:dyDescent="0.25">
      <c r="A14" s="243"/>
      <c r="B14" s="246"/>
      <c r="C14" s="246"/>
      <c r="D14" s="246"/>
      <c r="E14" s="32" t="s">
        <v>60</v>
      </c>
      <c r="F14" s="4">
        <v>1823</v>
      </c>
      <c r="G14" s="24">
        <v>63</v>
      </c>
      <c r="H14" s="24">
        <v>68</v>
      </c>
      <c r="I14" s="24">
        <v>75</v>
      </c>
      <c r="J14" s="69">
        <f t="shared" si="0"/>
        <v>114.849</v>
      </c>
      <c r="K14" s="69">
        <f t="shared" si="1"/>
        <v>123.964</v>
      </c>
      <c r="L14" s="69">
        <f t="shared" si="2"/>
        <v>136.72499999999999</v>
      </c>
      <c r="M14" s="237"/>
      <c r="N14" s="237"/>
      <c r="O14" s="240"/>
      <c r="P14" s="2"/>
      <c r="Q14" s="2"/>
    </row>
    <row r="15" spans="1:17" ht="15" customHeight="1" x14ac:dyDescent="0.25">
      <c r="A15" s="298" t="s">
        <v>62</v>
      </c>
      <c r="B15" s="276">
        <v>200</v>
      </c>
      <c r="C15" s="276">
        <v>200</v>
      </c>
      <c r="D15" s="276">
        <v>200</v>
      </c>
      <c r="E15" s="142" t="s">
        <v>50</v>
      </c>
      <c r="F15" s="98">
        <v>819</v>
      </c>
      <c r="G15" s="145">
        <v>143</v>
      </c>
      <c r="H15" s="145">
        <v>143</v>
      </c>
      <c r="I15" s="145">
        <v>143</v>
      </c>
      <c r="J15" s="69">
        <f t="shared" si="0"/>
        <v>117.117</v>
      </c>
      <c r="K15" s="69">
        <f t="shared" si="1"/>
        <v>117.117</v>
      </c>
      <c r="L15" s="69">
        <f t="shared" si="2"/>
        <v>117.117</v>
      </c>
      <c r="M15" s="235">
        <f>SUM(J15:J17)</f>
        <v>121.76700000000001</v>
      </c>
      <c r="N15" s="304">
        <f>SUM(K15:K17)</f>
        <v>121.76700000000001</v>
      </c>
      <c r="O15" s="304">
        <f>SUM(L15:L17)</f>
        <v>121.76700000000001</v>
      </c>
    </row>
    <row r="16" spans="1:17" x14ac:dyDescent="0.25">
      <c r="A16" s="299"/>
      <c r="B16" s="277"/>
      <c r="C16" s="277"/>
      <c r="D16" s="277"/>
      <c r="E16" s="97" t="s">
        <v>16</v>
      </c>
      <c r="F16" s="99">
        <v>465</v>
      </c>
      <c r="G16" s="100">
        <v>10</v>
      </c>
      <c r="H16" s="100">
        <v>10</v>
      </c>
      <c r="I16" s="100">
        <v>10</v>
      </c>
      <c r="J16" s="69">
        <f t="shared" si="0"/>
        <v>4.6500000000000004</v>
      </c>
      <c r="K16" s="69">
        <f t="shared" si="1"/>
        <v>4.6500000000000004</v>
      </c>
      <c r="L16" s="69">
        <f t="shared" si="2"/>
        <v>4.6500000000000004</v>
      </c>
      <c r="M16" s="236"/>
      <c r="N16" s="283"/>
      <c r="O16" s="283"/>
    </row>
    <row r="17" spans="1:17" x14ac:dyDescent="0.25">
      <c r="A17" s="300"/>
      <c r="B17" s="307"/>
      <c r="C17" s="307"/>
      <c r="D17" s="307"/>
      <c r="E17" s="142" t="s">
        <v>15</v>
      </c>
      <c r="F17" s="115">
        <v>0</v>
      </c>
      <c r="G17" s="60">
        <v>120</v>
      </c>
      <c r="H17" s="60">
        <v>120</v>
      </c>
      <c r="I17" s="60">
        <v>120</v>
      </c>
      <c r="J17" s="69">
        <f t="shared" si="0"/>
        <v>0</v>
      </c>
      <c r="K17" s="69">
        <f t="shared" si="1"/>
        <v>0</v>
      </c>
      <c r="L17" s="69">
        <f t="shared" si="2"/>
        <v>0</v>
      </c>
      <c r="M17" s="237"/>
      <c r="N17" s="284"/>
      <c r="O17" s="284"/>
    </row>
    <row r="18" spans="1:17" x14ac:dyDescent="0.25">
      <c r="A18" s="5" t="s">
        <v>14</v>
      </c>
      <c r="B18" s="6">
        <v>120</v>
      </c>
      <c r="C18" s="6">
        <v>120</v>
      </c>
      <c r="D18" s="6">
        <v>120</v>
      </c>
      <c r="E18" s="70" t="s">
        <v>13</v>
      </c>
      <c r="F18" s="71">
        <v>819</v>
      </c>
      <c r="G18" s="68">
        <v>120</v>
      </c>
      <c r="H18" s="68">
        <v>120</v>
      </c>
      <c r="I18" s="68">
        <v>120</v>
      </c>
      <c r="J18" s="69">
        <f t="shared" si="0"/>
        <v>98.28</v>
      </c>
      <c r="K18" s="69">
        <f t="shared" si="1"/>
        <v>98.28</v>
      </c>
      <c r="L18" s="69">
        <f t="shared" si="2"/>
        <v>98.28</v>
      </c>
      <c r="M18" s="87">
        <f>SUM(J18)</f>
        <v>98.28</v>
      </c>
      <c r="N18" s="88">
        <f>SUM(K18)</f>
        <v>98.28</v>
      </c>
      <c r="O18" s="88">
        <f>SUM(L18)</f>
        <v>98.28</v>
      </c>
    </row>
    <row r="19" spans="1:17" s="62" customFormat="1" x14ac:dyDescent="0.25">
      <c r="A19" s="18" t="s">
        <v>3</v>
      </c>
      <c r="B19" s="19">
        <v>20</v>
      </c>
      <c r="C19" s="19">
        <v>35</v>
      </c>
      <c r="D19" s="19">
        <v>40</v>
      </c>
      <c r="E19" s="20" t="s">
        <v>4</v>
      </c>
      <c r="F19" s="8">
        <v>596</v>
      </c>
      <c r="G19" s="54">
        <v>20</v>
      </c>
      <c r="H19" s="54">
        <v>35</v>
      </c>
      <c r="I19" s="54">
        <v>40</v>
      </c>
      <c r="J19" s="69">
        <f t="shared" si="0"/>
        <v>11.92</v>
      </c>
      <c r="K19" s="69">
        <f t="shared" si="1"/>
        <v>20.86</v>
      </c>
      <c r="L19" s="69">
        <f t="shared" si="2"/>
        <v>23.84</v>
      </c>
      <c r="M19" s="106">
        <f>SUM(J19:J19)</f>
        <v>11.92</v>
      </c>
      <c r="N19" s="86">
        <f t="shared" ref="N19:O19" si="3">SUM(K19)</f>
        <v>20.86</v>
      </c>
      <c r="O19" s="86">
        <f t="shared" si="3"/>
        <v>23.84</v>
      </c>
      <c r="P19" s="2"/>
      <c r="Q19" s="2"/>
    </row>
    <row r="20" spans="1:17" x14ac:dyDescent="0.25">
      <c r="A20" s="336" t="s">
        <v>5</v>
      </c>
      <c r="B20" s="337"/>
      <c r="C20" s="337"/>
      <c r="D20" s="337"/>
      <c r="E20" s="337"/>
      <c r="F20" s="337"/>
      <c r="G20" s="41"/>
      <c r="H20" s="41"/>
      <c r="I20" s="41"/>
      <c r="J20" s="341"/>
      <c r="K20" s="341"/>
      <c r="L20" s="341"/>
      <c r="M20" s="342"/>
      <c r="N20" s="109"/>
      <c r="O20" s="109"/>
    </row>
    <row r="21" spans="1:17" x14ac:dyDescent="0.25">
      <c r="A21" s="294" t="s">
        <v>38</v>
      </c>
      <c r="B21" s="294"/>
      <c r="C21" s="294"/>
      <c r="D21" s="294"/>
      <c r="E21" s="294"/>
      <c r="F21" s="294"/>
      <c r="G21" s="294"/>
      <c r="H21" s="294"/>
      <c r="I21" s="294"/>
      <c r="J21" s="294"/>
      <c r="K21" s="55"/>
      <c r="L21" s="55"/>
      <c r="M21" s="12">
        <f>SUM(M7:M19)</f>
        <v>688.596</v>
      </c>
      <c r="N21" s="12">
        <f>SUM(N7:N19)</f>
        <v>771.36900000000003</v>
      </c>
      <c r="O21" s="12">
        <f>SUM(O7:O19)</f>
        <v>851.97600000000011</v>
      </c>
    </row>
    <row r="22" spans="1:17" x14ac:dyDescent="0.25">
      <c r="A22" s="340" t="s">
        <v>129</v>
      </c>
      <c r="B22" s="340"/>
      <c r="C22" s="340"/>
      <c r="D22" s="340"/>
      <c r="E22" s="340"/>
      <c r="F22" s="340"/>
      <c r="G22" s="340"/>
      <c r="H22" s="340"/>
      <c r="I22" s="340"/>
      <c r="J22" s="340"/>
      <c r="K22" s="61"/>
      <c r="L22" s="61"/>
      <c r="M22" s="28">
        <f>M21*1.16</f>
        <v>798.77135999999996</v>
      </c>
      <c r="N22" s="28">
        <f>N21*1.16</f>
        <v>894.78804000000002</v>
      </c>
      <c r="O22" s="28">
        <f>O21*1.16</f>
        <v>988.29216000000008</v>
      </c>
    </row>
    <row r="27" spans="1:17" x14ac:dyDescent="0.25">
      <c r="A27" s="1"/>
      <c r="F27" s="1"/>
    </row>
    <row r="28" spans="1:17" x14ac:dyDescent="0.25">
      <c r="A28" s="1"/>
      <c r="F28" s="1"/>
    </row>
    <row r="29" spans="1:17" x14ac:dyDescent="0.25">
      <c r="A29" s="1"/>
      <c r="F29" s="1"/>
    </row>
  </sheetData>
  <mergeCells count="25">
    <mergeCell ref="N15:N17"/>
    <mergeCell ref="O15:O17"/>
    <mergeCell ref="A22:J22"/>
    <mergeCell ref="A21:J21"/>
    <mergeCell ref="A20:F20"/>
    <mergeCell ref="J20:M20"/>
    <mergeCell ref="A15:A17"/>
    <mergeCell ref="B15:B17"/>
    <mergeCell ref="C15:C17"/>
    <mergeCell ref="D15:D17"/>
    <mergeCell ref="M15:M17"/>
    <mergeCell ref="M5:O5"/>
    <mergeCell ref="J5:L5"/>
    <mergeCell ref="E5:E6"/>
    <mergeCell ref="F5:F6"/>
    <mergeCell ref="A5:A6"/>
    <mergeCell ref="B5:D5"/>
    <mergeCell ref="G5:I5"/>
    <mergeCell ref="N7:N14"/>
    <mergeCell ref="O7:O14"/>
    <mergeCell ref="A7:A14"/>
    <mergeCell ref="B7:B14"/>
    <mergeCell ref="C7:C14"/>
    <mergeCell ref="D7:D14"/>
    <mergeCell ref="M7:M14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22"/>
  <sheetViews>
    <sheetView zoomScale="85" zoomScaleNormal="85" zoomScaleSheetLayoutView="70" workbookViewId="0">
      <selection activeCell="I29" sqref="I29"/>
    </sheetView>
  </sheetViews>
  <sheetFormatPr defaultColWidth="9.140625" defaultRowHeight="15" x14ac:dyDescent="0.25"/>
  <cols>
    <col min="1" max="1" width="27.85546875" style="29" customWidth="1"/>
    <col min="2" max="2" width="11.42578125" style="1" customWidth="1"/>
    <col min="3" max="3" width="12.5703125" style="1" customWidth="1"/>
    <col min="4" max="4" width="12.7109375" style="1" customWidth="1"/>
    <col min="5" max="5" width="23.42578125" style="1" customWidth="1"/>
    <col min="6" max="6" width="10.85546875" style="2" customWidth="1"/>
    <col min="7" max="7" width="9.42578125" style="1" customWidth="1"/>
    <col min="8" max="8" width="10.7109375" style="1" customWidth="1"/>
    <col min="9" max="9" width="11.7109375" style="1" customWidth="1"/>
    <col min="10" max="10" width="9.28515625" style="1" bestFit="1" customWidth="1"/>
    <col min="11" max="11" width="10" style="1" customWidth="1"/>
    <col min="12" max="12" width="10.7109375" style="1" customWidth="1"/>
    <col min="13" max="13" width="10.5703125" style="1" customWidth="1"/>
    <col min="14" max="14" width="10.42578125" style="1" customWidth="1"/>
    <col min="15" max="15" width="11.7109375" style="1" customWidth="1"/>
    <col min="16" max="17" width="9.140625" style="2"/>
    <col min="18" max="16384" width="9.140625" style="1"/>
  </cols>
  <sheetData>
    <row r="3" spans="1:17" x14ac:dyDescent="0.25">
      <c r="A3" s="27" t="s">
        <v>24</v>
      </c>
    </row>
    <row r="5" spans="1:17" s="175" customFormat="1" ht="22.5" customHeight="1" x14ac:dyDescent="0.25">
      <c r="A5" s="263" t="s">
        <v>6</v>
      </c>
      <c r="B5" s="271" t="s">
        <v>7</v>
      </c>
      <c r="C5" s="272"/>
      <c r="D5" s="273"/>
      <c r="E5" s="263" t="s">
        <v>8</v>
      </c>
      <c r="F5" s="314" t="s">
        <v>9</v>
      </c>
      <c r="G5" s="271" t="s">
        <v>10</v>
      </c>
      <c r="H5" s="272"/>
      <c r="I5" s="273"/>
      <c r="J5" s="271" t="s">
        <v>11</v>
      </c>
      <c r="K5" s="272"/>
      <c r="L5" s="273"/>
      <c r="M5" s="271" t="s">
        <v>12</v>
      </c>
      <c r="N5" s="272"/>
      <c r="O5" s="273"/>
      <c r="P5" s="2"/>
      <c r="Q5" s="2"/>
    </row>
    <row r="6" spans="1:17" s="175" customFormat="1" ht="38.25" customHeight="1" x14ac:dyDescent="0.25">
      <c r="A6" s="346"/>
      <c r="B6" s="172" t="s">
        <v>91</v>
      </c>
      <c r="C6" s="172" t="s">
        <v>92</v>
      </c>
      <c r="D6" s="172" t="s">
        <v>93</v>
      </c>
      <c r="E6" s="346"/>
      <c r="F6" s="347"/>
      <c r="G6" s="172" t="s">
        <v>105</v>
      </c>
      <c r="H6" s="172" t="s">
        <v>95</v>
      </c>
      <c r="I6" s="172" t="s">
        <v>96</v>
      </c>
      <c r="J6" s="172" t="s">
        <v>91</v>
      </c>
      <c r="K6" s="172" t="s">
        <v>97</v>
      </c>
      <c r="L6" s="172" t="s">
        <v>89</v>
      </c>
      <c r="M6" s="172" t="s">
        <v>100</v>
      </c>
      <c r="N6" s="172" t="s">
        <v>92</v>
      </c>
      <c r="O6" s="172" t="s">
        <v>89</v>
      </c>
      <c r="P6" s="2"/>
      <c r="Q6" s="2"/>
    </row>
    <row r="7" spans="1:17" ht="17.25" customHeight="1" x14ac:dyDescent="0.25">
      <c r="A7" s="241" t="s">
        <v>133</v>
      </c>
      <c r="B7" s="312" t="s">
        <v>173</v>
      </c>
      <c r="C7" s="312" t="s">
        <v>173</v>
      </c>
      <c r="D7" s="312" t="s">
        <v>173</v>
      </c>
      <c r="E7" s="66" t="s">
        <v>42</v>
      </c>
      <c r="F7" s="4">
        <v>5400</v>
      </c>
      <c r="G7" s="79">
        <v>81</v>
      </c>
      <c r="H7" s="79">
        <v>81</v>
      </c>
      <c r="I7" s="79">
        <v>81</v>
      </c>
      <c r="J7" s="139">
        <f t="shared" ref="J7:J19" si="0">F7*G7/1000</f>
        <v>437.4</v>
      </c>
      <c r="K7" s="139">
        <f t="shared" ref="K7:K19" si="1">F7*H7/1000</f>
        <v>437.4</v>
      </c>
      <c r="L7" s="139">
        <f t="shared" ref="L7:L19" si="2">F7*I7/1000</f>
        <v>437.4</v>
      </c>
      <c r="M7" s="343">
        <f>SUM(J7:J14)</f>
        <v>509.45149999999995</v>
      </c>
      <c r="N7" s="343">
        <f>SUM(K7:K14)</f>
        <v>509.45149999999995</v>
      </c>
      <c r="O7" s="343">
        <f>SUM(L7:L14)</f>
        <v>509.45149999999995</v>
      </c>
    </row>
    <row r="8" spans="1:17" x14ac:dyDescent="0.25">
      <c r="A8" s="242"/>
      <c r="B8" s="313"/>
      <c r="C8" s="313"/>
      <c r="D8" s="313"/>
      <c r="E8" s="66" t="s">
        <v>30</v>
      </c>
      <c r="F8" s="23">
        <v>431</v>
      </c>
      <c r="G8" s="6">
        <v>48</v>
      </c>
      <c r="H8" s="6">
        <v>48</v>
      </c>
      <c r="I8" s="6">
        <v>48</v>
      </c>
      <c r="J8" s="139">
        <f t="shared" si="0"/>
        <v>20.687999999999999</v>
      </c>
      <c r="K8" s="139">
        <f t="shared" si="1"/>
        <v>20.687999999999999</v>
      </c>
      <c r="L8" s="139">
        <f t="shared" si="2"/>
        <v>20.687999999999999</v>
      </c>
      <c r="M8" s="344"/>
      <c r="N8" s="344"/>
      <c r="O8" s="344"/>
    </row>
    <row r="9" spans="1:17" x14ac:dyDescent="0.25">
      <c r="A9" s="242"/>
      <c r="B9" s="313"/>
      <c r="C9" s="313"/>
      <c r="D9" s="313"/>
      <c r="E9" s="70" t="s">
        <v>2</v>
      </c>
      <c r="F9" s="4">
        <v>922</v>
      </c>
      <c r="G9" s="6">
        <v>5</v>
      </c>
      <c r="H9" s="6">
        <v>5</v>
      </c>
      <c r="I9" s="6">
        <v>5</v>
      </c>
      <c r="J9" s="139">
        <f t="shared" si="0"/>
        <v>4.6100000000000003</v>
      </c>
      <c r="K9" s="139">
        <f t="shared" si="1"/>
        <v>4.6100000000000003</v>
      </c>
      <c r="L9" s="139">
        <f t="shared" si="2"/>
        <v>4.6100000000000003</v>
      </c>
      <c r="M9" s="344"/>
      <c r="N9" s="344"/>
      <c r="O9" s="344"/>
    </row>
    <row r="10" spans="1:17" ht="15" customHeight="1" x14ac:dyDescent="0.25">
      <c r="A10" s="242"/>
      <c r="B10" s="313"/>
      <c r="C10" s="313"/>
      <c r="D10" s="313"/>
      <c r="E10" s="70" t="s">
        <v>0</v>
      </c>
      <c r="F10" s="71">
        <v>211</v>
      </c>
      <c r="G10" s="6">
        <v>35</v>
      </c>
      <c r="H10" s="6">
        <v>35</v>
      </c>
      <c r="I10" s="6">
        <v>35</v>
      </c>
      <c r="J10" s="139">
        <f t="shared" si="0"/>
        <v>7.3849999999999998</v>
      </c>
      <c r="K10" s="139">
        <f t="shared" si="1"/>
        <v>7.3849999999999998</v>
      </c>
      <c r="L10" s="139">
        <f t="shared" si="2"/>
        <v>7.3849999999999998</v>
      </c>
      <c r="M10" s="344"/>
      <c r="N10" s="344"/>
      <c r="O10" s="344"/>
    </row>
    <row r="11" spans="1:17" ht="16.5" customHeight="1" x14ac:dyDescent="0.25">
      <c r="A11" s="242"/>
      <c r="B11" s="313"/>
      <c r="C11" s="313"/>
      <c r="D11" s="313"/>
      <c r="E11" s="70" t="s">
        <v>18</v>
      </c>
      <c r="F11" s="23">
        <v>237</v>
      </c>
      <c r="G11" s="6">
        <v>38</v>
      </c>
      <c r="H11" s="6">
        <v>38</v>
      </c>
      <c r="I11" s="6">
        <v>38</v>
      </c>
      <c r="J11" s="139">
        <f t="shared" si="0"/>
        <v>9.0060000000000002</v>
      </c>
      <c r="K11" s="139">
        <f t="shared" si="1"/>
        <v>9.0060000000000002</v>
      </c>
      <c r="L11" s="139">
        <f t="shared" si="2"/>
        <v>9.0060000000000002</v>
      </c>
      <c r="M11" s="344"/>
      <c r="N11" s="344"/>
      <c r="O11" s="344"/>
    </row>
    <row r="12" spans="1:17" ht="16.5" customHeight="1" x14ac:dyDescent="0.25">
      <c r="A12" s="242"/>
      <c r="B12" s="313"/>
      <c r="C12" s="313"/>
      <c r="D12" s="313"/>
      <c r="E12" s="154" t="s">
        <v>17</v>
      </c>
      <c r="F12" s="8">
        <v>2180</v>
      </c>
      <c r="G12" s="24">
        <v>5</v>
      </c>
      <c r="H12" s="24">
        <v>5</v>
      </c>
      <c r="I12" s="24">
        <v>5</v>
      </c>
      <c r="J12" s="139">
        <f t="shared" si="0"/>
        <v>10.9</v>
      </c>
      <c r="K12" s="139">
        <f t="shared" si="1"/>
        <v>10.9</v>
      </c>
      <c r="L12" s="139">
        <f t="shared" si="2"/>
        <v>10.9</v>
      </c>
      <c r="M12" s="344"/>
      <c r="N12" s="344"/>
      <c r="O12" s="344"/>
    </row>
    <row r="13" spans="1:17" ht="16.5" customHeight="1" x14ac:dyDescent="0.25">
      <c r="A13" s="242"/>
      <c r="B13" s="313"/>
      <c r="C13" s="313"/>
      <c r="D13" s="313"/>
      <c r="E13" s="154" t="s">
        <v>59</v>
      </c>
      <c r="F13" s="8">
        <v>3885</v>
      </c>
      <c r="G13" s="24">
        <v>5</v>
      </c>
      <c r="H13" s="24">
        <v>5</v>
      </c>
      <c r="I13" s="24">
        <v>5</v>
      </c>
      <c r="J13" s="139">
        <f t="shared" si="0"/>
        <v>19.425000000000001</v>
      </c>
      <c r="K13" s="139">
        <f t="shared" si="1"/>
        <v>19.425000000000001</v>
      </c>
      <c r="L13" s="139">
        <f t="shared" si="2"/>
        <v>19.425000000000001</v>
      </c>
      <c r="M13" s="344"/>
      <c r="N13" s="344"/>
      <c r="O13" s="344"/>
    </row>
    <row r="14" spans="1:17" ht="16.5" customHeight="1" x14ac:dyDescent="0.25">
      <c r="A14" s="242"/>
      <c r="B14" s="313"/>
      <c r="C14" s="313"/>
      <c r="D14" s="313"/>
      <c r="E14" s="154" t="s">
        <v>53</v>
      </c>
      <c r="F14" s="8">
        <v>125</v>
      </c>
      <c r="G14" s="24">
        <v>0.3</v>
      </c>
      <c r="H14" s="24">
        <v>0.3</v>
      </c>
      <c r="I14" s="24">
        <v>0.3</v>
      </c>
      <c r="J14" s="139">
        <f t="shared" si="0"/>
        <v>3.7499999999999999E-2</v>
      </c>
      <c r="K14" s="139">
        <f t="shared" si="1"/>
        <v>3.7499999999999999E-2</v>
      </c>
      <c r="L14" s="139">
        <f t="shared" si="2"/>
        <v>3.7499999999999999E-2</v>
      </c>
      <c r="M14" s="344"/>
      <c r="N14" s="344"/>
      <c r="O14" s="344"/>
    </row>
    <row r="15" spans="1:17" s="62" customFormat="1" ht="18.75" customHeight="1" x14ac:dyDescent="0.25">
      <c r="A15" s="255" t="s">
        <v>94</v>
      </c>
      <c r="B15" s="257">
        <v>200</v>
      </c>
      <c r="C15" s="257">
        <v>200</v>
      </c>
      <c r="D15" s="257">
        <v>200</v>
      </c>
      <c r="E15" s="113" t="s">
        <v>54</v>
      </c>
      <c r="F15" s="8">
        <v>2070</v>
      </c>
      <c r="G15" s="54">
        <v>15</v>
      </c>
      <c r="H15" s="54">
        <v>15</v>
      </c>
      <c r="I15" s="54">
        <v>15</v>
      </c>
      <c r="J15" s="139">
        <f t="shared" si="0"/>
        <v>31.05</v>
      </c>
      <c r="K15" s="139">
        <f t="shared" si="1"/>
        <v>31.05</v>
      </c>
      <c r="L15" s="139">
        <f t="shared" si="2"/>
        <v>31.05</v>
      </c>
      <c r="M15" s="259">
        <f>SUM(J15:J18)</f>
        <v>116.78100000000001</v>
      </c>
      <c r="N15" s="253">
        <f>SUM(K15:K18)</f>
        <v>116.78100000000001</v>
      </c>
      <c r="O15" s="253">
        <f>SUM(L15:L18)</f>
        <v>116.78100000000001</v>
      </c>
      <c r="P15" s="2"/>
      <c r="Q15" s="2"/>
    </row>
    <row r="16" spans="1:17" s="62" customFormat="1" x14ac:dyDescent="0.25">
      <c r="A16" s="256"/>
      <c r="B16" s="258"/>
      <c r="C16" s="258"/>
      <c r="D16" s="258"/>
      <c r="E16" s="113" t="s">
        <v>13</v>
      </c>
      <c r="F16" s="8">
        <v>819</v>
      </c>
      <c r="G16" s="54">
        <v>99</v>
      </c>
      <c r="H16" s="54">
        <v>99</v>
      </c>
      <c r="I16" s="54">
        <v>99</v>
      </c>
      <c r="J16" s="139">
        <f t="shared" si="0"/>
        <v>81.081000000000003</v>
      </c>
      <c r="K16" s="139">
        <f t="shared" si="1"/>
        <v>81.081000000000003</v>
      </c>
      <c r="L16" s="139">
        <f t="shared" si="2"/>
        <v>81.081000000000003</v>
      </c>
      <c r="M16" s="260"/>
      <c r="N16" s="254"/>
      <c r="O16" s="254"/>
      <c r="P16" s="2"/>
      <c r="Q16" s="2"/>
    </row>
    <row r="17" spans="1:17" s="62" customFormat="1" x14ac:dyDescent="0.25">
      <c r="A17" s="256"/>
      <c r="B17" s="258"/>
      <c r="C17" s="258"/>
      <c r="D17" s="258"/>
      <c r="E17" s="113" t="s">
        <v>55</v>
      </c>
      <c r="F17" s="8">
        <v>465</v>
      </c>
      <c r="G17" s="54">
        <v>10</v>
      </c>
      <c r="H17" s="54">
        <v>10</v>
      </c>
      <c r="I17" s="54">
        <v>10</v>
      </c>
      <c r="J17" s="139">
        <f t="shared" si="0"/>
        <v>4.6500000000000004</v>
      </c>
      <c r="K17" s="139">
        <f t="shared" si="1"/>
        <v>4.6500000000000004</v>
      </c>
      <c r="L17" s="139">
        <f t="shared" si="2"/>
        <v>4.6500000000000004</v>
      </c>
      <c r="M17" s="260"/>
      <c r="N17" s="254"/>
      <c r="O17" s="254"/>
      <c r="P17" s="2"/>
      <c r="Q17" s="2"/>
    </row>
    <row r="18" spans="1:17" s="62" customFormat="1" x14ac:dyDescent="0.25">
      <c r="A18" s="290"/>
      <c r="B18" s="291"/>
      <c r="C18" s="291"/>
      <c r="D18" s="291"/>
      <c r="E18" s="113" t="s">
        <v>15</v>
      </c>
      <c r="F18" s="8">
        <v>0</v>
      </c>
      <c r="G18" s="54">
        <v>150</v>
      </c>
      <c r="H18" s="54">
        <v>150</v>
      </c>
      <c r="I18" s="54">
        <v>150</v>
      </c>
      <c r="J18" s="139">
        <f t="shared" si="0"/>
        <v>0</v>
      </c>
      <c r="K18" s="139">
        <f t="shared" si="1"/>
        <v>0</v>
      </c>
      <c r="L18" s="139">
        <f t="shared" si="2"/>
        <v>0</v>
      </c>
      <c r="M18" s="292"/>
      <c r="N18" s="289"/>
      <c r="O18" s="289"/>
      <c r="P18" s="2"/>
      <c r="Q18" s="2"/>
    </row>
    <row r="19" spans="1:17" s="43" customFormat="1" ht="17.25" customHeight="1" x14ac:dyDescent="0.25">
      <c r="A19" s="18" t="s">
        <v>3</v>
      </c>
      <c r="B19" s="19">
        <v>20</v>
      </c>
      <c r="C19" s="19">
        <v>35</v>
      </c>
      <c r="D19" s="19">
        <v>40</v>
      </c>
      <c r="E19" s="20" t="s">
        <v>4</v>
      </c>
      <c r="F19" s="8">
        <v>596</v>
      </c>
      <c r="G19" s="54">
        <v>20</v>
      </c>
      <c r="H19" s="54">
        <v>35</v>
      </c>
      <c r="I19" s="54">
        <v>40</v>
      </c>
      <c r="J19" s="139">
        <f t="shared" si="0"/>
        <v>11.92</v>
      </c>
      <c r="K19" s="139">
        <f t="shared" si="1"/>
        <v>20.86</v>
      </c>
      <c r="L19" s="139">
        <f t="shared" si="2"/>
        <v>23.84</v>
      </c>
      <c r="M19" s="106">
        <f>SUM(J19:J19)</f>
        <v>11.92</v>
      </c>
      <c r="N19" s="86">
        <f>SUM(K19)</f>
        <v>20.86</v>
      </c>
      <c r="O19" s="86">
        <f>SUM(L19)</f>
        <v>23.84</v>
      </c>
      <c r="P19" s="2"/>
      <c r="Q19" s="2"/>
    </row>
    <row r="20" spans="1:17" x14ac:dyDescent="0.25">
      <c r="A20" s="306" t="s">
        <v>5</v>
      </c>
      <c r="B20" s="306"/>
      <c r="C20" s="306"/>
      <c r="D20" s="306"/>
      <c r="E20" s="306"/>
      <c r="F20" s="306"/>
      <c r="G20" s="22"/>
      <c r="H20" s="22"/>
      <c r="I20" s="22"/>
      <c r="J20" s="345"/>
      <c r="K20" s="345"/>
      <c r="L20" s="345"/>
      <c r="M20" s="345"/>
      <c r="N20" s="45"/>
      <c r="O20" s="45"/>
    </row>
    <row r="21" spans="1:17" x14ac:dyDescent="0.25">
      <c r="A21" s="294" t="s">
        <v>38</v>
      </c>
      <c r="B21" s="294"/>
      <c r="C21" s="294"/>
      <c r="D21" s="294"/>
      <c r="E21" s="294"/>
      <c r="F21" s="294"/>
      <c r="G21" s="294"/>
      <c r="H21" s="294"/>
      <c r="I21" s="294"/>
      <c r="J21" s="294"/>
      <c r="K21" s="55"/>
      <c r="L21" s="55"/>
      <c r="M21" s="12">
        <f>SUM(M7:M19)</f>
        <v>638.15249999999992</v>
      </c>
      <c r="N21" s="12">
        <f>SUM(N7:N19)</f>
        <v>647.09249999999997</v>
      </c>
      <c r="O21" s="12">
        <f>SUM(O7:O19)</f>
        <v>650.07249999999999</v>
      </c>
    </row>
    <row r="22" spans="1:17" x14ac:dyDescent="0.25">
      <c r="A22" s="340" t="s">
        <v>127</v>
      </c>
      <c r="B22" s="340"/>
      <c r="C22" s="340"/>
      <c r="D22" s="340"/>
      <c r="E22" s="340"/>
      <c r="F22" s="340"/>
      <c r="G22" s="340"/>
      <c r="H22" s="340"/>
      <c r="I22" s="340"/>
      <c r="J22" s="340"/>
      <c r="K22" s="61"/>
      <c r="L22" s="61"/>
      <c r="M22" s="28">
        <f>M21*1.16</f>
        <v>740.25689999999986</v>
      </c>
      <c r="N22" s="28">
        <f>N21*1.16</f>
        <v>750.62729999999988</v>
      </c>
      <c r="O22" s="28">
        <f>O21*1.16</f>
        <v>754.08409999999992</v>
      </c>
    </row>
  </sheetData>
  <mergeCells count="25">
    <mergeCell ref="A22:J22"/>
    <mergeCell ref="A20:F20"/>
    <mergeCell ref="J20:M20"/>
    <mergeCell ref="A21:J21"/>
    <mergeCell ref="E5:E6"/>
    <mergeCell ref="F5:F6"/>
    <mergeCell ref="A5:A6"/>
    <mergeCell ref="B5:D5"/>
    <mergeCell ref="M5:O5"/>
    <mergeCell ref="J5:L5"/>
    <mergeCell ref="G5:I5"/>
    <mergeCell ref="D7:D14"/>
    <mergeCell ref="A7:A14"/>
    <mergeCell ref="B7:B14"/>
    <mergeCell ref="C7:C14"/>
    <mergeCell ref="A15:A18"/>
    <mergeCell ref="O7:O14"/>
    <mergeCell ref="N15:N18"/>
    <mergeCell ref="O15:O18"/>
    <mergeCell ref="M15:M18"/>
    <mergeCell ref="B15:B18"/>
    <mergeCell ref="C15:C18"/>
    <mergeCell ref="D15:D18"/>
    <mergeCell ref="M7:M14"/>
    <mergeCell ref="N7:N14"/>
  </mergeCells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27"/>
  <sheetViews>
    <sheetView zoomScaleNormal="100" zoomScaleSheetLayoutView="80" workbookViewId="0">
      <selection activeCell="A7" sqref="A7:A12"/>
    </sheetView>
  </sheetViews>
  <sheetFormatPr defaultColWidth="9.140625" defaultRowHeight="15" x14ac:dyDescent="0.25"/>
  <cols>
    <col min="1" max="1" width="20.140625" style="1" customWidth="1"/>
    <col min="2" max="2" width="13.140625" style="1" customWidth="1"/>
    <col min="3" max="3" width="12.140625" style="1" customWidth="1"/>
    <col min="4" max="4" width="13.7109375" style="1" customWidth="1"/>
    <col min="5" max="5" width="20.42578125" style="1" customWidth="1"/>
    <col min="6" max="6" width="9.7109375" style="2" customWidth="1"/>
    <col min="7" max="7" width="11.5703125" style="1" customWidth="1"/>
    <col min="8" max="8" width="12" style="1" customWidth="1"/>
    <col min="9" max="9" width="12.42578125" style="1" customWidth="1"/>
    <col min="10" max="10" width="9.140625" style="1"/>
    <col min="11" max="11" width="10" style="1" customWidth="1"/>
    <col min="12" max="12" width="11" style="1" customWidth="1"/>
    <col min="13" max="13" width="11.7109375" style="1" customWidth="1"/>
    <col min="14" max="15" width="10.28515625" style="1" customWidth="1"/>
    <col min="16" max="16384" width="9.140625" style="1"/>
  </cols>
  <sheetData>
    <row r="3" spans="1:17" x14ac:dyDescent="0.25">
      <c r="A3" s="3" t="s">
        <v>25</v>
      </c>
    </row>
    <row r="5" spans="1:17" s="175" customFormat="1" ht="18" customHeight="1" x14ac:dyDescent="0.25">
      <c r="A5" s="263" t="s">
        <v>6</v>
      </c>
      <c r="B5" s="263" t="s">
        <v>7</v>
      </c>
      <c r="C5" s="263"/>
      <c r="D5" s="263"/>
      <c r="E5" s="263" t="s">
        <v>8</v>
      </c>
      <c r="F5" s="314" t="s">
        <v>9</v>
      </c>
      <c r="G5" s="263" t="s">
        <v>10</v>
      </c>
      <c r="H5" s="263"/>
      <c r="I5" s="263"/>
      <c r="J5" s="263" t="s">
        <v>11</v>
      </c>
      <c r="K5" s="263"/>
      <c r="L5" s="263"/>
      <c r="M5" s="263" t="s">
        <v>12</v>
      </c>
      <c r="N5" s="263"/>
      <c r="O5" s="263"/>
      <c r="P5" s="1"/>
      <c r="Q5" s="1"/>
    </row>
    <row r="6" spans="1:17" s="175" customFormat="1" ht="28.5" customHeight="1" x14ac:dyDescent="0.25">
      <c r="A6" s="346"/>
      <c r="B6" s="172" t="s">
        <v>91</v>
      </c>
      <c r="C6" s="172" t="s">
        <v>92</v>
      </c>
      <c r="D6" s="172" t="s">
        <v>93</v>
      </c>
      <c r="E6" s="346"/>
      <c r="F6" s="347"/>
      <c r="G6" s="172" t="s">
        <v>105</v>
      </c>
      <c r="H6" s="172" t="s">
        <v>95</v>
      </c>
      <c r="I6" s="172" t="s">
        <v>96</v>
      </c>
      <c r="J6" s="172" t="s">
        <v>91</v>
      </c>
      <c r="K6" s="172" t="s">
        <v>97</v>
      </c>
      <c r="L6" s="172" t="s">
        <v>89</v>
      </c>
      <c r="M6" s="172" t="s">
        <v>100</v>
      </c>
      <c r="N6" s="172" t="s">
        <v>92</v>
      </c>
      <c r="O6" s="172" t="s">
        <v>89</v>
      </c>
      <c r="P6" s="1"/>
      <c r="Q6" s="1"/>
    </row>
    <row r="7" spans="1:17" ht="17.25" customHeight="1" x14ac:dyDescent="0.25">
      <c r="A7" s="241" t="s">
        <v>183</v>
      </c>
      <c r="B7" s="244" t="s">
        <v>160</v>
      </c>
      <c r="C7" s="280" t="s">
        <v>160</v>
      </c>
      <c r="D7" s="280" t="s">
        <v>160</v>
      </c>
      <c r="E7" s="207" t="s">
        <v>47</v>
      </c>
      <c r="F7" s="10">
        <v>3700</v>
      </c>
      <c r="G7" s="186">
        <v>60</v>
      </c>
      <c r="H7" s="215">
        <v>60</v>
      </c>
      <c r="I7" s="215">
        <v>60</v>
      </c>
      <c r="J7" s="7">
        <f>F7*G7/1000</f>
        <v>222</v>
      </c>
      <c r="K7" s="7">
        <f>F7*H7/1000</f>
        <v>222</v>
      </c>
      <c r="L7" s="7">
        <f>F7*I7/1000</f>
        <v>222</v>
      </c>
      <c r="M7" s="304">
        <f>SUM(J7:J12)</f>
        <v>487.73450000000003</v>
      </c>
      <c r="N7" s="348">
        <f>SUM(K7:K12)</f>
        <v>487.73450000000003</v>
      </c>
      <c r="O7" s="348">
        <f>SUM(L7:L12)</f>
        <v>487.73450000000003</v>
      </c>
    </row>
    <row r="8" spans="1:17" x14ac:dyDescent="0.25">
      <c r="A8" s="242"/>
      <c r="B8" s="245"/>
      <c r="C8" s="281"/>
      <c r="D8" s="281"/>
      <c r="E8" s="207" t="s">
        <v>142</v>
      </c>
      <c r="F8" s="4">
        <v>2757</v>
      </c>
      <c r="G8" s="209">
        <v>55</v>
      </c>
      <c r="H8" s="209">
        <v>55</v>
      </c>
      <c r="I8" s="209">
        <v>55</v>
      </c>
      <c r="J8" s="7">
        <f t="shared" ref="J8:J16" si="0">F8*G8/1000</f>
        <v>151.63499999999999</v>
      </c>
      <c r="K8" s="7">
        <f t="shared" ref="K8:K16" si="1">F8*H8/1000</f>
        <v>151.63499999999999</v>
      </c>
      <c r="L8" s="7">
        <f t="shared" ref="L8:L16" si="2">F8*I8/1000</f>
        <v>151.63499999999999</v>
      </c>
      <c r="M8" s="283"/>
      <c r="N8" s="349"/>
      <c r="O8" s="349"/>
    </row>
    <row r="9" spans="1:17" x14ac:dyDescent="0.25">
      <c r="A9" s="242"/>
      <c r="B9" s="245"/>
      <c r="C9" s="281"/>
      <c r="D9" s="281"/>
      <c r="E9" s="207" t="s">
        <v>1</v>
      </c>
      <c r="F9" s="4">
        <v>5704</v>
      </c>
      <c r="G9" s="209">
        <v>14</v>
      </c>
      <c r="H9" s="209">
        <v>14</v>
      </c>
      <c r="I9" s="209">
        <v>14</v>
      </c>
      <c r="J9" s="7">
        <f t="shared" si="0"/>
        <v>79.855999999999995</v>
      </c>
      <c r="K9" s="7">
        <f t="shared" si="1"/>
        <v>79.855999999999995</v>
      </c>
      <c r="L9" s="7">
        <f t="shared" si="2"/>
        <v>79.855999999999995</v>
      </c>
      <c r="M9" s="283"/>
      <c r="N9" s="349"/>
      <c r="O9" s="349"/>
    </row>
    <row r="10" spans="1:17" x14ac:dyDescent="0.25">
      <c r="A10" s="242"/>
      <c r="B10" s="245"/>
      <c r="C10" s="281"/>
      <c r="D10" s="281"/>
      <c r="E10" s="207" t="s">
        <v>116</v>
      </c>
      <c r="F10" s="4">
        <v>770</v>
      </c>
      <c r="G10" s="209">
        <v>16</v>
      </c>
      <c r="H10" s="209">
        <v>16</v>
      </c>
      <c r="I10" s="209">
        <v>16</v>
      </c>
      <c r="J10" s="7">
        <f t="shared" si="0"/>
        <v>12.32</v>
      </c>
      <c r="K10" s="7">
        <f t="shared" si="1"/>
        <v>12.32</v>
      </c>
      <c r="L10" s="7">
        <f t="shared" si="2"/>
        <v>12.32</v>
      </c>
      <c r="M10" s="283"/>
      <c r="N10" s="349"/>
      <c r="O10" s="349"/>
    </row>
    <row r="11" spans="1:17" x14ac:dyDescent="0.25">
      <c r="A11" s="242"/>
      <c r="B11" s="245"/>
      <c r="C11" s="281"/>
      <c r="D11" s="281"/>
      <c r="E11" s="207" t="s">
        <v>140</v>
      </c>
      <c r="F11" s="4">
        <v>706</v>
      </c>
      <c r="G11" s="209">
        <v>31</v>
      </c>
      <c r="H11" s="209">
        <v>31</v>
      </c>
      <c r="I11" s="209">
        <v>31</v>
      </c>
      <c r="J11" s="7">
        <f t="shared" si="0"/>
        <v>21.885999999999999</v>
      </c>
      <c r="K11" s="7">
        <f t="shared" si="1"/>
        <v>21.885999999999999</v>
      </c>
      <c r="L11" s="7">
        <f t="shared" si="2"/>
        <v>21.885999999999999</v>
      </c>
      <c r="M11" s="283"/>
      <c r="N11" s="349"/>
      <c r="O11" s="349"/>
    </row>
    <row r="12" spans="1:17" x14ac:dyDescent="0.25">
      <c r="A12" s="243"/>
      <c r="B12" s="246"/>
      <c r="C12" s="282"/>
      <c r="D12" s="282"/>
      <c r="E12" s="207" t="s">
        <v>65</v>
      </c>
      <c r="F12" s="4">
        <v>125</v>
      </c>
      <c r="G12" s="155">
        <v>0.3</v>
      </c>
      <c r="H12" s="60">
        <v>0.3</v>
      </c>
      <c r="I12" s="60">
        <v>0.3</v>
      </c>
      <c r="J12" s="7">
        <f t="shared" si="0"/>
        <v>3.7499999999999999E-2</v>
      </c>
      <c r="K12" s="7">
        <f t="shared" si="1"/>
        <v>3.7499999999999999E-2</v>
      </c>
      <c r="L12" s="7">
        <f t="shared" si="2"/>
        <v>3.7499999999999999E-2</v>
      </c>
      <c r="M12" s="284"/>
      <c r="N12" s="350"/>
      <c r="O12" s="350"/>
    </row>
    <row r="13" spans="1:17" s="62" customFormat="1" x14ac:dyDescent="0.25">
      <c r="A13" s="285" t="s">
        <v>66</v>
      </c>
      <c r="B13" s="276">
        <v>200</v>
      </c>
      <c r="C13" s="276">
        <v>200</v>
      </c>
      <c r="D13" s="276">
        <v>200</v>
      </c>
      <c r="E13" s="140" t="s">
        <v>40</v>
      </c>
      <c r="F13" s="169">
        <v>1100</v>
      </c>
      <c r="G13" s="130">
        <v>20</v>
      </c>
      <c r="H13" s="130">
        <v>20</v>
      </c>
      <c r="I13" s="130">
        <v>20</v>
      </c>
      <c r="J13" s="7">
        <f t="shared" si="0"/>
        <v>22</v>
      </c>
      <c r="K13" s="7">
        <f t="shared" si="1"/>
        <v>22</v>
      </c>
      <c r="L13" s="7">
        <f t="shared" si="2"/>
        <v>22</v>
      </c>
      <c r="M13" s="235">
        <f>SUM(J13:J14)</f>
        <v>26.65</v>
      </c>
      <c r="N13" s="235">
        <f>SUM(K13:K14)</f>
        <v>26.65</v>
      </c>
      <c r="O13" s="235">
        <f>SUM(L13:L14)</f>
        <v>26.65</v>
      </c>
      <c r="P13" s="1"/>
      <c r="Q13" s="1"/>
    </row>
    <row r="14" spans="1:17" s="62" customFormat="1" x14ac:dyDescent="0.25">
      <c r="A14" s="286"/>
      <c r="B14" s="277"/>
      <c r="C14" s="277"/>
      <c r="D14" s="277"/>
      <c r="E14" s="131" t="s">
        <v>16</v>
      </c>
      <c r="F14" s="132">
        <v>465</v>
      </c>
      <c r="G14" s="133">
        <v>10</v>
      </c>
      <c r="H14" s="133">
        <v>10</v>
      </c>
      <c r="I14" s="133">
        <v>10</v>
      </c>
      <c r="J14" s="7">
        <f t="shared" si="0"/>
        <v>4.6500000000000004</v>
      </c>
      <c r="K14" s="7">
        <f t="shared" si="1"/>
        <v>4.6500000000000004</v>
      </c>
      <c r="L14" s="7">
        <f t="shared" si="2"/>
        <v>4.6500000000000004</v>
      </c>
      <c r="M14" s="236"/>
      <c r="N14" s="236"/>
      <c r="O14" s="236"/>
      <c r="P14" s="1"/>
      <c r="Q14" s="1"/>
    </row>
    <row r="15" spans="1:17" s="62" customFormat="1" x14ac:dyDescent="0.25">
      <c r="A15" s="288"/>
      <c r="B15" s="178"/>
      <c r="C15" s="178"/>
      <c r="D15" s="178"/>
      <c r="E15" s="131" t="s">
        <v>15</v>
      </c>
      <c r="F15" s="132">
        <v>0</v>
      </c>
      <c r="G15" s="133">
        <v>200</v>
      </c>
      <c r="H15" s="133">
        <v>200</v>
      </c>
      <c r="I15" s="133">
        <v>200</v>
      </c>
      <c r="J15" s="7">
        <f t="shared" si="0"/>
        <v>0</v>
      </c>
      <c r="K15" s="7">
        <f t="shared" si="1"/>
        <v>0</v>
      </c>
      <c r="L15" s="7">
        <f t="shared" si="2"/>
        <v>0</v>
      </c>
      <c r="M15" s="237"/>
      <c r="N15" s="237"/>
      <c r="O15" s="237"/>
      <c r="P15" s="1"/>
      <c r="Q15" s="1"/>
    </row>
    <row r="16" spans="1:17" x14ac:dyDescent="0.25">
      <c r="A16" s="5" t="s">
        <v>114</v>
      </c>
      <c r="B16" s="6">
        <v>120</v>
      </c>
      <c r="C16" s="6">
        <v>120</v>
      </c>
      <c r="D16" s="6">
        <v>120</v>
      </c>
      <c r="E16" s="70" t="s">
        <v>13</v>
      </c>
      <c r="F16" s="71">
        <v>819</v>
      </c>
      <c r="G16" s="68">
        <v>120</v>
      </c>
      <c r="H16" s="68">
        <v>120</v>
      </c>
      <c r="I16" s="68">
        <v>120</v>
      </c>
      <c r="J16" s="7">
        <f t="shared" si="0"/>
        <v>98.28</v>
      </c>
      <c r="K16" s="7">
        <f t="shared" si="1"/>
        <v>98.28</v>
      </c>
      <c r="L16" s="7">
        <f t="shared" si="2"/>
        <v>98.28</v>
      </c>
      <c r="M16" s="87">
        <f>SUM(J16)</f>
        <v>98.28</v>
      </c>
      <c r="N16" s="88">
        <f>SUM(K16)</f>
        <v>98.28</v>
      </c>
      <c r="O16" s="88">
        <f>SUM(L16)</f>
        <v>98.28</v>
      </c>
    </row>
    <row r="17" spans="1:15" x14ac:dyDescent="0.25">
      <c r="A17" s="306" t="s">
        <v>5</v>
      </c>
      <c r="B17" s="306"/>
      <c r="C17" s="306"/>
      <c r="D17" s="306"/>
      <c r="E17" s="306"/>
      <c r="F17" s="306"/>
      <c r="G17" s="22"/>
      <c r="H17" s="22"/>
      <c r="I17" s="22"/>
      <c r="J17" s="351"/>
      <c r="K17" s="345"/>
      <c r="L17" s="345"/>
      <c r="M17" s="345"/>
      <c r="N17" s="45"/>
      <c r="O17" s="45"/>
    </row>
    <row r="18" spans="1:15" x14ac:dyDescent="0.25">
      <c r="A18" s="352"/>
      <c r="B18" s="352"/>
      <c r="C18" s="352"/>
      <c r="D18" s="352"/>
      <c r="E18" s="352"/>
      <c r="F18" s="352"/>
      <c r="G18" s="352"/>
      <c r="H18" s="352"/>
      <c r="I18" s="352"/>
      <c r="J18" s="352"/>
      <c r="K18" s="352"/>
      <c r="L18" s="352"/>
      <c r="M18" s="352"/>
      <c r="N18" s="45"/>
      <c r="O18" s="45"/>
    </row>
    <row r="19" spans="1:15" ht="14.45" customHeight="1" x14ac:dyDescent="0.25">
      <c r="A19" s="294" t="s">
        <v>38</v>
      </c>
      <c r="B19" s="294"/>
      <c r="C19" s="294"/>
      <c r="D19" s="294"/>
      <c r="E19" s="294"/>
      <c r="F19" s="294"/>
      <c r="G19" s="294"/>
      <c r="H19" s="294"/>
      <c r="I19" s="294"/>
      <c r="J19" s="294"/>
      <c r="K19" s="55"/>
      <c r="L19" s="55"/>
      <c r="M19" s="12">
        <f>SUM(M7:M16)</f>
        <v>612.66449999999998</v>
      </c>
      <c r="N19" s="12">
        <f>SUM(N7:N16)</f>
        <v>612.66449999999998</v>
      </c>
      <c r="O19" s="12">
        <f>SUM(O7:O16)</f>
        <v>612.66449999999998</v>
      </c>
    </row>
    <row r="20" spans="1:15" x14ac:dyDescent="0.25">
      <c r="A20" s="340" t="s">
        <v>127</v>
      </c>
      <c r="B20" s="340"/>
      <c r="C20" s="340"/>
      <c r="D20" s="340"/>
      <c r="E20" s="340"/>
      <c r="F20" s="340"/>
      <c r="G20" s="340"/>
      <c r="H20" s="340"/>
      <c r="I20" s="340"/>
      <c r="J20" s="340"/>
      <c r="K20" s="61"/>
      <c r="L20" s="61"/>
      <c r="M20" s="28">
        <f>M19*1.16</f>
        <v>710.69081999999992</v>
      </c>
      <c r="N20" s="28">
        <f>N19*1.16</f>
        <v>710.69081999999992</v>
      </c>
      <c r="O20" s="28">
        <f>O19*1.16</f>
        <v>710.69081999999992</v>
      </c>
    </row>
    <row r="25" spans="1:15" x14ac:dyDescent="0.25">
      <c r="A25" s="135"/>
      <c r="B25" s="136"/>
      <c r="C25" s="136"/>
      <c r="D25" s="136"/>
      <c r="E25" s="119"/>
      <c r="F25" s="123"/>
      <c r="G25" s="124"/>
      <c r="H25" s="124"/>
      <c r="I25" s="124"/>
      <c r="J25" s="125"/>
      <c r="K25" s="134"/>
      <c r="L25" s="134"/>
      <c r="M25" s="137"/>
      <c r="N25" s="137"/>
      <c r="O25" s="137"/>
    </row>
    <row r="26" spans="1:15" x14ac:dyDescent="0.25">
      <c r="A26" s="135"/>
      <c r="B26" s="136"/>
      <c r="C26" s="136"/>
      <c r="D26" s="136"/>
      <c r="E26" s="119"/>
      <c r="F26" s="123"/>
      <c r="G26" s="124"/>
      <c r="H26" s="124"/>
      <c r="I26" s="124"/>
      <c r="J26" s="125"/>
      <c r="K26" s="134"/>
      <c r="L26" s="134"/>
      <c r="M26" s="137"/>
      <c r="N26" s="137"/>
      <c r="O26" s="137"/>
    </row>
    <row r="27" spans="1:15" x14ac:dyDescent="0.25">
      <c r="A27" s="135"/>
      <c r="B27" s="136"/>
      <c r="C27" s="136"/>
      <c r="D27" s="136"/>
      <c r="E27" s="119"/>
      <c r="F27" s="123"/>
      <c r="G27" s="124"/>
      <c r="H27" s="124"/>
      <c r="I27" s="124"/>
      <c r="J27" s="125"/>
      <c r="K27" s="134"/>
      <c r="L27" s="134"/>
      <c r="M27" s="137"/>
      <c r="N27" s="137"/>
      <c r="O27" s="137"/>
    </row>
  </sheetData>
  <mergeCells count="26">
    <mergeCell ref="M5:O5"/>
    <mergeCell ref="A5:A6"/>
    <mergeCell ref="F5:F6"/>
    <mergeCell ref="B5:D5"/>
    <mergeCell ref="G5:I5"/>
    <mergeCell ref="J5:L5"/>
    <mergeCell ref="E5:E6"/>
    <mergeCell ref="A20:J20"/>
    <mergeCell ref="A17:F17"/>
    <mergeCell ref="J17:M17"/>
    <mergeCell ref="A18:M18"/>
    <mergeCell ref="A19:J19"/>
    <mergeCell ref="N13:N15"/>
    <mergeCell ref="O13:O15"/>
    <mergeCell ref="A13:A15"/>
    <mergeCell ref="B13:B14"/>
    <mergeCell ref="C13:C14"/>
    <mergeCell ref="D13:D14"/>
    <mergeCell ref="M13:M15"/>
    <mergeCell ref="N7:N12"/>
    <mergeCell ref="O7:O12"/>
    <mergeCell ref="A7:A12"/>
    <mergeCell ref="B7:B12"/>
    <mergeCell ref="C7:C12"/>
    <mergeCell ref="D7:D12"/>
    <mergeCell ref="M7:M12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29"/>
  <sheetViews>
    <sheetView zoomScaleNormal="100" zoomScaleSheetLayoutView="70" workbookViewId="0">
      <selection activeCell="F27" sqref="F27"/>
    </sheetView>
  </sheetViews>
  <sheetFormatPr defaultColWidth="9.140625" defaultRowHeight="15" x14ac:dyDescent="0.25"/>
  <cols>
    <col min="1" max="1" width="23.85546875" style="1" customWidth="1"/>
    <col min="2" max="2" width="11.5703125" style="1" customWidth="1"/>
    <col min="3" max="3" width="13.42578125" style="1" customWidth="1"/>
    <col min="4" max="4" width="13" style="1" customWidth="1"/>
    <col min="5" max="5" width="24.140625" style="1" customWidth="1"/>
    <col min="6" max="6" width="8.28515625" style="2" bestFit="1" customWidth="1"/>
    <col min="7" max="9" width="10.42578125" style="1" customWidth="1"/>
    <col min="10" max="10" width="9.140625" style="1"/>
    <col min="11" max="11" width="10.85546875" style="1" customWidth="1"/>
    <col min="12" max="12" width="11.42578125" style="1" customWidth="1"/>
    <col min="13" max="13" width="10.85546875" style="1" customWidth="1"/>
    <col min="14" max="14" width="10" style="1" customWidth="1"/>
    <col min="15" max="15" width="10.28515625" style="1" customWidth="1"/>
    <col min="16" max="17" width="9.140625" style="2"/>
    <col min="18" max="16384" width="9.140625" style="1"/>
  </cols>
  <sheetData>
    <row r="3" spans="1:17" x14ac:dyDescent="0.25">
      <c r="A3" s="3" t="s">
        <v>48</v>
      </c>
      <c r="B3" s="355"/>
      <c r="C3" s="355"/>
      <c r="D3" s="355"/>
    </row>
    <row r="5" spans="1:17" s="175" customFormat="1" ht="23.25" customHeight="1" x14ac:dyDescent="0.25">
      <c r="A5" s="263" t="s">
        <v>6</v>
      </c>
      <c r="B5" s="271" t="s">
        <v>7</v>
      </c>
      <c r="C5" s="272"/>
      <c r="D5" s="273"/>
      <c r="E5" s="263" t="s">
        <v>8</v>
      </c>
      <c r="F5" s="314" t="s">
        <v>9</v>
      </c>
      <c r="G5" s="271" t="s">
        <v>10</v>
      </c>
      <c r="H5" s="272"/>
      <c r="I5" s="273"/>
      <c r="J5" s="271" t="s">
        <v>11</v>
      </c>
      <c r="K5" s="272"/>
      <c r="L5" s="273"/>
      <c r="M5" s="271" t="s">
        <v>12</v>
      </c>
      <c r="N5" s="272"/>
      <c r="O5" s="273"/>
      <c r="P5" s="2"/>
      <c r="Q5" s="2"/>
    </row>
    <row r="6" spans="1:17" s="175" customFormat="1" ht="34.5" customHeight="1" x14ac:dyDescent="0.25">
      <c r="A6" s="346"/>
      <c r="B6" s="172" t="s">
        <v>91</v>
      </c>
      <c r="C6" s="172" t="s">
        <v>92</v>
      </c>
      <c r="D6" s="172" t="s">
        <v>93</v>
      </c>
      <c r="E6" s="346"/>
      <c r="F6" s="347"/>
      <c r="G6" s="172" t="s">
        <v>105</v>
      </c>
      <c r="H6" s="172" t="s">
        <v>95</v>
      </c>
      <c r="I6" s="172" t="s">
        <v>96</v>
      </c>
      <c r="J6" s="172" t="s">
        <v>91</v>
      </c>
      <c r="K6" s="172" t="s">
        <v>97</v>
      </c>
      <c r="L6" s="172" t="s">
        <v>89</v>
      </c>
      <c r="M6" s="172" t="s">
        <v>100</v>
      </c>
      <c r="N6" s="172" t="s">
        <v>92</v>
      </c>
      <c r="O6" s="172" t="s">
        <v>89</v>
      </c>
      <c r="P6" s="2"/>
      <c r="Q6" s="2"/>
    </row>
    <row r="7" spans="1:17" s="62" customFormat="1" ht="15" customHeight="1" x14ac:dyDescent="0.25">
      <c r="A7" s="317" t="s">
        <v>68</v>
      </c>
      <c r="B7" s="356" t="s">
        <v>172</v>
      </c>
      <c r="C7" s="356" t="s">
        <v>172</v>
      </c>
      <c r="D7" s="356" t="s">
        <v>159</v>
      </c>
      <c r="E7" s="66" t="s">
        <v>42</v>
      </c>
      <c r="F7" s="211">
        <v>5400</v>
      </c>
      <c r="G7" s="215">
        <v>75</v>
      </c>
      <c r="H7" s="215">
        <v>75</v>
      </c>
      <c r="I7" s="215">
        <v>91</v>
      </c>
      <c r="J7" s="139">
        <f t="shared" ref="J7:J16" si="0">F7*G7/1000</f>
        <v>405</v>
      </c>
      <c r="K7" s="139">
        <f t="shared" ref="K7:K16" si="1">F7*H7/1000</f>
        <v>405</v>
      </c>
      <c r="L7" s="139">
        <f t="shared" ref="L7:L16" si="2">F7*I7/1000</f>
        <v>491.4</v>
      </c>
      <c r="M7" s="322">
        <f>SUM(J7:J11)</f>
        <v>510.93799999999999</v>
      </c>
      <c r="N7" s="322">
        <f>SUM(K7:K11)</f>
        <v>510.93799999999999</v>
      </c>
      <c r="O7" s="238">
        <f>SUM(L7:L11)</f>
        <v>597.33799999999997</v>
      </c>
      <c r="P7" s="2"/>
      <c r="Q7" s="2"/>
    </row>
    <row r="8" spans="1:17" s="62" customFormat="1" ht="16.5" customHeight="1" x14ac:dyDescent="0.25">
      <c r="A8" s="299"/>
      <c r="B8" s="313"/>
      <c r="C8" s="313"/>
      <c r="D8" s="313"/>
      <c r="E8" s="70" t="s">
        <v>53</v>
      </c>
      <c r="F8" s="71">
        <v>125</v>
      </c>
      <c r="G8" s="60">
        <v>1</v>
      </c>
      <c r="H8" s="60">
        <v>1</v>
      </c>
      <c r="I8" s="60">
        <v>1</v>
      </c>
      <c r="J8" s="139">
        <f t="shared" si="0"/>
        <v>0.125</v>
      </c>
      <c r="K8" s="139">
        <f t="shared" si="1"/>
        <v>0.125</v>
      </c>
      <c r="L8" s="139">
        <f t="shared" si="2"/>
        <v>0.125</v>
      </c>
      <c r="M8" s="323"/>
      <c r="N8" s="323"/>
      <c r="O8" s="239"/>
      <c r="P8" s="2"/>
      <c r="Q8" s="2"/>
    </row>
    <row r="9" spans="1:17" s="62" customFormat="1" ht="16.5" customHeight="1" x14ac:dyDescent="0.25">
      <c r="A9" s="218"/>
      <c r="B9" s="313"/>
      <c r="C9" s="313"/>
      <c r="D9" s="313"/>
      <c r="E9" s="70" t="s">
        <v>69</v>
      </c>
      <c r="F9" s="71">
        <v>211</v>
      </c>
      <c r="G9" s="122">
        <v>15</v>
      </c>
      <c r="H9" s="122">
        <v>15</v>
      </c>
      <c r="I9" s="122">
        <v>15</v>
      </c>
      <c r="J9" s="139">
        <f t="shared" si="0"/>
        <v>3.165</v>
      </c>
      <c r="K9" s="139">
        <f t="shared" si="1"/>
        <v>3.165</v>
      </c>
      <c r="L9" s="139">
        <f t="shared" si="2"/>
        <v>3.165</v>
      </c>
      <c r="M9" s="144"/>
      <c r="N9" s="144"/>
      <c r="O9" s="239"/>
      <c r="P9" s="2"/>
      <c r="Q9" s="2"/>
    </row>
    <row r="10" spans="1:17" s="62" customFormat="1" ht="16.5" customHeight="1" x14ac:dyDescent="0.25">
      <c r="A10" s="218"/>
      <c r="B10" s="313"/>
      <c r="C10" s="313"/>
      <c r="D10" s="313"/>
      <c r="E10" s="70" t="s">
        <v>70</v>
      </c>
      <c r="F10" s="71">
        <v>0</v>
      </c>
      <c r="G10" s="122">
        <v>100</v>
      </c>
      <c r="H10" s="122">
        <v>100</v>
      </c>
      <c r="I10" s="122">
        <v>100</v>
      </c>
      <c r="J10" s="139">
        <f t="shared" si="0"/>
        <v>0</v>
      </c>
      <c r="K10" s="139">
        <f t="shared" si="1"/>
        <v>0</v>
      </c>
      <c r="L10" s="139">
        <f t="shared" si="2"/>
        <v>0</v>
      </c>
      <c r="M10" s="144"/>
      <c r="N10" s="144"/>
      <c r="O10" s="239"/>
      <c r="P10" s="2"/>
      <c r="Q10" s="2"/>
    </row>
    <row r="11" spans="1:17" s="62" customFormat="1" ht="16.5" customHeight="1" x14ac:dyDescent="0.25">
      <c r="A11" s="218"/>
      <c r="B11" s="357"/>
      <c r="C11" s="357"/>
      <c r="D11" s="357"/>
      <c r="E11" s="70" t="s">
        <v>71</v>
      </c>
      <c r="F11" s="71">
        <v>1833</v>
      </c>
      <c r="G11" s="122">
        <v>56</v>
      </c>
      <c r="H11" s="122">
        <v>56</v>
      </c>
      <c r="I11" s="122">
        <v>56</v>
      </c>
      <c r="J11" s="139">
        <f t="shared" si="0"/>
        <v>102.648</v>
      </c>
      <c r="K11" s="139">
        <f t="shared" si="1"/>
        <v>102.648</v>
      </c>
      <c r="L11" s="139">
        <f t="shared" si="2"/>
        <v>102.648</v>
      </c>
      <c r="M11" s="144"/>
      <c r="N11" s="144"/>
      <c r="O11" s="240"/>
      <c r="P11" s="2"/>
      <c r="Q11" s="2"/>
    </row>
    <row r="12" spans="1:17" s="62" customFormat="1" ht="15" customHeight="1" x14ac:dyDescent="0.25">
      <c r="A12" s="255" t="s">
        <v>122</v>
      </c>
      <c r="B12" s="257">
        <v>200</v>
      </c>
      <c r="C12" s="257">
        <v>200</v>
      </c>
      <c r="D12" s="257">
        <v>200</v>
      </c>
      <c r="E12" s="113" t="s">
        <v>123</v>
      </c>
      <c r="F12" s="8">
        <v>9000</v>
      </c>
      <c r="G12" s="54">
        <v>1.5</v>
      </c>
      <c r="H12" s="54">
        <v>1.5</v>
      </c>
      <c r="I12" s="54">
        <v>1.5</v>
      </c>
      <c r="J12" s="139">
        <f t="shared" si="0"/>
        <v>13.5</v>
      </c>
      <c r="K12" s="139">
        <f t="shared" si="1"/>
        <v>13.5</v>
      </c>
      <c r="L12" s="139">
        <f t="shared" si="2"/>
        <v>13.5</v>
      </c>
      <c r="M12" s="259">
        <f>SUM(J12:J15)</f>
        <v>38.849999999999994</v>
      </c>
      <c r="N12" s="253">
        <f>SUM(K12:K15)</f>
        <v>38.849999999999994</v>
      </c>
      <c r="O12" s="253">
        <f>SUM(L12:L15)</f>
        <v>38.849999999999994</v>
      </c>
      <c r="P12" s="63"/>
      <c r="Q12" s="63"/>
    </row>
    <row r="13" spans="1:17" s="62" customFormat="1" x14ac:dyDescent="0.25">
      <c r="A13" s="256"/>
      <c r="B13" s="258"/>
      <c r="C13" s="258"/>
      <c r="D13" s="258"/>
      <c r="E13" s="113" t="s">
        <v>16</v>
      </c>
      <c r="F13" s="8">
        <v>465</v>
      </c>
      <c r="G13" s="54">
        <v>10</v>
      </c>
      <c r="H13" s="54">
        <v>10</v>
      </c>
      <c r="I13" s="54">
        <v>10</v>
      </c>
      <c r="J13" s="139">
        <f t="shared" si="0"/>
        <v>4.6500000000000004</v>
      </c>
      <c r="K13" s="139">
        <f t="shared" si="1"/>
        <v>4.6500000000000004</v>
      </c>
      <c r="L13" s="139">
        <f t="shared" si="2"/>
        <v>4.6500000000000004</v>
      </c>
      <c r="M13" s="260"/>
      <c r="N13" s="254"/>
      <c r="O13" s="254"/>
      <c r="P13" s="63"/>
      <c r="Q13" s="63"/>
    </row>
    <row r="14" spans="1:17" s="62" customFormat="1" x14ac:dyDescent="0.25">
      <c r="A14" s="256"/>
      <c r="B14" s="258"/>
      <c r="C14" s="258"/>
      <c r="D14" s="258"/>
      <c r="E14" s="113" t="s">
        <v>54</v>
      </c>
      <c r="F14" s="8">
        <v>2070</v>
      </c>
      <c r="G14" s="54">
        <v>10</v>
      </c>
      <c r="H14" s="54">
        <v>10</v>
      </c>
      <c r="I14" s="54">
        <v>10</v>
      </c>
      <c r="J14" s="139">
        <f t="shared" si="0"/>
        <v>20.7</v>
      </c>
      <c r="K14" s="139">
        <f t="shared" si="1"/>
        <v>20.7</v>
      </c>
      <c r="L14" s="139">
        <f t="shared" si="2"/>
        <v>20.7</v>
      </c>
      <c r="M14" s="260"/>
      <c r="N14" s="254"/>
      <c r="O14" s="254"/>
      <c r="P14" s="63"/>
      <c r="Q14" s="63"/>
    </row>
    <row r="15" spans="1:17" s="62" customFormat="1" x14ac:dyDescent="0.25">
      <c r="A15" s="256"/>
      <c r="B15" s="258"/>
      <c r="C15" s="258"/>
      <c r="D15" s="258"/>
      <c r="E15" s="113" t="s">
        <v>15</v>
      </c>
      <c r="F15" s="8">
        <v>0</v>
      </c>
      <c r="G15" s="54">
        <v>200</v>
      </c>
      <c r="H15" s="54">
        <v>200</v>
      </c>
      <c r="I15" s="54">
        <v>200</v>
      </c>
      <c r="J15" s="139">
        <f t="shared" si="0"/>
        <v>0</v>
      </c>
      <c r="K15" s="139">
        <f t="shared" si="1"/>
        <v>0</v>
      </c>
      <c r="L15" s="139">
        <f t="shared" si="2"/>
        <v>0</v>
      </c>
      <c r="M15" s="260"/>
      <c r="N15" s="254"/>
      <c r="O15" s="254"/>
      <c r="P15" s="63"/>
      <c r="Q15" s="63"/>
    </row>
    <row r="16" spans="1:17" s="43" customFormat="1" ht="17.25" customHeight="1" x14ac:dyDescent="0.25">
      <c r="A16" s="18" t="s">
        <v>3</v>
      </c>
      <c r="B16" s="19">
        <v>20</v>
      </c>
      <c r="C16" s="19">
        <v>35</v>
      </c>
      <c r="D16" s="19">
        <v>40</v>
      </c>
      <c r="E16" s="20" t="s">
        <v>4</v>
      </c>
      <c r="F16" s="8">
        <v>596</v>
      </c>
      <c r="G16" s="54">
        <v>20</v>
      </c>
      <c r="H16" s="54">
        <v>35</v>
      </c>
      <c r="I16" s="54">
        <v>40</v>
      </c>
      <c r="J16" s="139">
        <f t="shared" si="0"/>
        <v>11.92</v>
      </c>
      <c r="K16" s="139">
        <f t="shared" si="1"/>
        <v>20.86</v>
      </c>
      <c r="L16" s="139">
        <f t="shared" si="2"/>
        <v>23.84</v>
      </c>
      <c r="M16" s="106">
        <f>SUM(J16:J16)</f>
        <v>11.92</v>
      </c>
      <c r="N16" s="86">
        <f>SUM(K16)</f>
        <v>20.86</v>
      </c>
      <c r="O16" s="86">
        <f>SUM(L16)</f>
        <v>23.84</v>
      </c>
      <c r="P16" s="1"/>
      <c r="Q16" s="1"/>
    </row>
    <row r="17" spans="1:15" x14ac:dyDescent="0.25">
      <c r="A17" s="21" t="s">
        <v>5</v>
      </c>
      <c r="B17" s="49"/>
      <c r="C17" s="49"/>
      <c r="D17" s="49"/>
      <c r="E17" s="49"/>
      <c r="F17" s="49"/>
      <c r="G17" s="25"/>
      <c r="H17" s="25"/>
      <c r="I17" s="25"/>
      <c r="J17" s="26"/>
      <c r="K17" s="26"/>
      <c r="L17" s="26"/>
      <c r="M17" s="26"/>
      <c r="N17" s="45"/>
      <c r="O17" s="45"/>
    </row>
    <row r="18" spans="1:15" x14ac:dyDescent="0.25">
      <c r="A18" s="46" t="s">
        <v>39</v>
      </c>
      <c r="B18" s="47"/>
      <c r="C18" s="47"/>
      <c r="D18" s="47"/>
      <c r="E18" s="47"/>
      <c r="F18" s="47"/>
      <c r="G18" s="47"/>
      <c r="H18" s="47"/>
      <c r="I18" s="55"/>
      <c r="J18" s="55"/>
      <c r="K18" s="55"/>
      <c r="L18" s="55"/>
      <c r="M18" s="12">
        <f>SUM(M7:M16)</f>
        <v>561.70799999999997</v>
      </c>
      <c r="N18" s="12">
        <f>SUM(N7:N16)</f>
        <v>570.64800000000002</v>
      </c>
      <c r="O18" s="12">
        <f>SUM(O7:O16)</f>
        <v>660.02800000000002</v>
      </c>
    </row>
    <row r="19" spans="1:15" ht="15" customHeight="1" x14ac:dyDescent="0.25">
      <c r="A19" s="353" t="s">
        <v>127</v>
      </c>
      <c r="B19" s="354"/>
      <c r="C19" s="354"/>
      <c r="D19" s="48"/>
      <c r="E19" s="48"/>
      <c r="F19" s="48"/>
      <c r="G19" s="48"/>
      <c r="H19" s="48"/>
      <c r="I19" s="61"/>
      <c r="J19" s="61"/>
      <c r="K19" s="61"/>
      <c r="L19" s="61"/>
      <c r="M19" s="28">
        <f>M18*1.16</f>
        <v>651.58127999999988</v>
      </c>
      <c r="N19" s="28">
        <f>N18*1.16</f>
        <v>661.95168000000001</v>
      </c>
      <c r="O19" s="28">
        <f>O18*1.16</f>
        <v>765.63247999999999</v>
      </c>
    </row>
    <row r="20" spans="1:15" x14ac:dyDescent="0.25">
      <c r="A20" s="294" t="s">
        <v>41</v>
      </c>
      <c r="B20" s="294"/>
      <c r="C20" s="294"/>
      <c r="D20" s="294"/>
      <c r="E20" s="294"/>
      <c r="F20" s="294"/>
      <c r="G20" s="294"/>
      <c r="H20" s="294"/>
      <c r="I20" s="294"/>
      <c r="J20" s="294"/>
      <c r="K20" s="55"/>
      <c r="L20" s="55"/>
      <c r="M20" s="42">
        <f>('2-1'!M23+'2-2'!M21+'2-3'!M21+'2-4'!M19+'2-5'!M18)/5</f>
        <v>621.20759999999996</v>
      </c>
      <c r="N20" s="42">
        <f>('2-1'!N23+'2-2'!N21+'2-3'!N21+'2-4'!N19+'2-5'!N18)/5</f>
        <v>691.71119999999996</v>
      </c>
      <c r="O20" s="42">
        <f>('2-1'!O23+'2-2'!O21+'2-3'!O21+'2-4'!O19+'2-5'!O18)/5</f>
        <v>775.02499999999998</v>
      </c>
    </row>
    <row r="21" spans="1:15" x14ac:dyDescent="0.25">
      <c r="A21" s="293" t="s">
        <v>128</v>
      </c>
      <c r="B21" s="293"/>
      <c r="C21" s="293"/>
      <c r="D21" s="293"/>
      <c r="E21" s="293"/>
      <c r="F21" s="293"/>
      <c r="G21" s="293"/>
      <c r="H21" s="293"/>
      <c r="I21" s="293"/>
      <c r="J21" s="293"/>
      <c r="K21" s="56"/>
      <c r="L21" s="56"/>
      <c r="M21" s="44">
        <f>M20*1.16</f>
        <v>720.6008159999999</v>
      </c>
      <c r="N21" s="44">
        <f>N20*1.16</f>
        <v>802.3849919999999</v>
      </c>
      <c r="O21" s="44">
        <f>O20*1.16</f>
        <v>899.02899999999988</v>
      </c>
    </row>
    <row r="29" spans="1:15" x14ac:dyDescent="0.25">
      <c r="M29" s="1" t="s">
        <v>49</v>
      </c>
    </row>
  </sheetData>
  <mergeCells count="25">
    <mergeCell ref="M12:M15"/>
    <mergeCell ref="N12:N15"/>
    <mergeCell ref="O12:O15"/>
    <mergeCell ref="B3:D3"/>
    <mergeCell ref="G5:I5"/>
    <mergeCell ref="J5:L5"/>
    <mergeCell ref="M5:O5"/>
    <mergeCell ref="D7:D11"/>
    <mergeCell ref="M7:M8"/>
    <mergeCell ref="N7:N8"/>
    <mergeCell ref="O7:O11"/>
    <mergeCell ref="B7:B11"/>
    <mergeCell ref="C7:C11"/>
    <mergeCell ref="B12:B15"/>
    <mergeCell ref="C12:C15"/>
    <mergeCell ref="D12:D15"/>
    <mergeCell ref="A21:J21"/>
    <mergeCell ref="A19:C19"/>
    <mergeCell ref="A5:A6"/>
    <mergeCell ref="E5:E6"/>
    <mergeCell ref="F5:F6"/>
    <mergeCell ref="B5:D5"/>
    <mergeCell ref="A7:A8"/>
    <mergeCell ref="A20:J20"/>
    <mergeCell ref="A12:A15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148"/>
  <sheetViews>
    <sheetView zoomScale="85" zoomScaleNormal="85" zoomScaleSheetLayoutView="70" workbookViewId="0">
      <selection activeCell="L13" sqref="L13:L17"/>
    </sheetView>
  </sheetViews>
  <sheetFormatPr defaultColWidth="9.140625" defaultRowHeight="15" x14ac:dyDescent="0.25"/>
  <cols>
    <col min="1" max="1" width="25.28515625" style="29" customWidth="1"/>
    <col min="2" max="2" width="11.42578125" style="1" customWidth="1"/>
    <col min="3" max="3" width="12.42578125" style="1" customWidth="1"/>
    <col min="4" max="4" width="12.28515625" style="1" customWidth="1"/>
    <col min="5" max="5" width="25.85546875" style="1" customWidth="1"/>
    <col min="6" max="6" width="8.140625" style="35" customWidth="1"/>
    <col min="7" max="7" width="11.140625" style="1" customWidth="1"/>
    <col min="8" max="8" width="11.42578125" style="1" customWidth="1"/>
    <col min="9" max="9" width="10.7109375" style="1" customWidth="1"/>
    <col min="10" max="10" width="9.42578125" style="1" customWidth="1"/>
    <col min="11" max="11" width="10.28515625" style="1" customWidth="1"/>
    <col min="12" max="12" width="13.140625" style="1" customWidth="1"/>
    <col min="13" max="13" width="10.28515625" style="1" customWidth="1"/>
    <col min="14" max="14" width="9.42578125" style="1" customWidth="1"/>
    <col min="15" max="15" width="10.7109375" style="1" customWidth="1"/>
    <col min="16" max="17" width="9.140625" style="2"/>
    <col min="18" max="16384" width="9.140625" style="1"/>
  </cols>
  <sheetData>
    <row r="3" spans="1:17" x14ac:dyDescent="0.25">
      <c r="A3" s="27" t="s">
        <v>34</v>
      </c>
    </row>
    <row r="4" spans="1:17" ht="17.25" customHeight="1" x14ac:dyDescent="0.25">
      <c r="A4" s="36"/>
      <c r="B4" s="17"/>
      <c r="C4" s="17"/>
      <c r="D4" s="17"/>
      <c r="E4" s="17"/>
      <c r="F4" s="33"/>
      <c r="G4" s="17"/>
      <c r="H4" s="17"/>
      <c r="I4" s="17"/>
      <c r="J4" s="17"/>
      <c r="K4" s="17"/>
      <c r="L4" s="17"/>
      <c r="M4" s="17"/>
    </row>
    <row r="5" spans="1:17" s="175" customFormat="1" ht="27" customHeight="1" x14ac:dyDescent="0.25">
      <c r="A5" s="263" t="s">
        <v>6</v>
      </c>
      <c r="B5" s="264" t="s">
        <v>7</v>
      </c>
      <c r="C5" s="265"/>
      <c r="D5" s="266"/>
      <c r="E5" s="267" t="s">
        <v>8</v>
      </c>
      <c r="F5" s="269" t="s">
        <v>9</v>
      </c>
      <c r="G5" s="271" t="s">
        <v>10</v>
      </c>
      <c r="H5" s="272"/>
      <c r="I5" s="273"/>
      <c r="J5" s="271" t="s">
        <v>11</v>
      </c>
      <c r="K5" s="272"/>
      <c r="L5" s="273"/>
      <c r="M5" s="271" t="s">
        <v>12</v>
      </c>
      <c r="N5" s="272"/>
      <c r="O5" s="273"/>
      <c r="P5" s="2"/>
      <c r="Q5" s="2"/>
    </row>
    <row r="6" spans="1:17" s="175" customFormat="1" ht="33.75" customHeight="1" x14ac:dyDescent="0.25">
      <c r="A6" s="263"/>
      <c r="B6" s="172" t="s">
        <v>91</v>
      </c>
      <c r="C6" s="172" t="s">
        <v>92</v>
      </c>
      <c r="D6" s="172" t="s">
        <v>93</v>
      </c>
      <c r="E6" s="268"/>
      <c r="F6" s="270"/>
      <c r="G6" s="172" t="s">
        <v>105</v>
      </c>
      <c r="H6" s="172" t="s">
        <v>95</v>
      </c>
      <c r="I6" s="172" t="s">
        <v>96</v>
      </c>
      <c r="J6" s="172" t="s">
        <v>91</v>
      </c>
      <c r="K6" s="172" t="s">
        <v>97</v>
      </c>
      <c r="L6" s="172" t="s">
        <v>89</v>
      </c>
      <c r="M6" s="172" t="s">
        <v>100</v>
      </c>
      <c r="N6" s="172" t="s">
        <v>92</v>
      </c>
      <c r="O6" s="172" t="s">
        <v>89</v>
      </c>
      <c r="P6" s="2"/>
      <c r="Q6" s="2"/>
    </row>
    <row r="7" spans="1:17" ht="15" customHeight="1" x14ac:dyDescent="0.25">
      <c r="A7" s="298" t="s">
        <v>120</v>
      </c>
      <c r="B7" s="359">
        <v>50</v>
      </c>
      <c r="C7" s="359">
        <v>70</v>
      </c>
      <c r="D7" s="359">
        <v>80</v>
      </c>
      <c r="E7" s="112" t="s">
        <v>47</v>
      </c>
      <c r="F7" s="115">
        <v>2300</v>
      </c>
      <c r="G7" s="84">
        <v>75</v>
      </c>
      <c r="H7" s="186">
        <v>105</v>
      </c>
      <c r="I7" s="186">
        <v>120</v>
      </c>
      <c r="J7" s="139">
        <f t="shared" ref="J7:J24" si="0">F7*G7/1000</f>
        <v>172.5</v>
      </c>
      <c r="K7" s="139">
        <f t="shared" ref="K7:K24" si="1">F7*H7/1000</f>
        <v>241.5</v>
      </c>
      <c r="L7" s="139">
        <f t="shared" ref="L7:L24" si="2">F7*I7/1000</f>
        <v>276</v>
      </c>
      <c r="M7" s="362">
        <f>SUM(J7:J17)</f>
        <v>364.27100000000007</v>
      </c>
      <c r="N7" s="362">
        <f>SUM(K7:K17)</f>
        <v>465.21799999999996</v>
      </c>
      <c r="O7" s="362">
        <f>SUM(L7:L17)</f>
        <v>526.51699999999994</v>
      </c>
    </row>
    <row r="8" spans="1:17" ht="15" customHeight="1" x14ac:dyDescent="0.25">
      <c r="A8" s="299"/>
      <c r="B8" s="360"/>
      <c r="C8" s="360"/>
      <c r="D8" s="360"/>
      <c r="E8" s="112" t="s">
        <v>81</v>
      </c>
      <c r="F8" s="71">
        <v>2924</v>
      </c>
      <c r="G8" s="84">
        <v>15</v>
      </c>
      <c r="H8" s="54">
        <v>17</v>
      </c>
      <c r="I8" s="54">
        <v>20</v>
      </c>
      <c r="J8" s="139">
        <f t="shared" si="0"/>
        <v>43.86</v>
      </c>
      <c r="K8" s="139">
        <f t="shared" si="1"/>
        <v>49.707999999999998</v>
      </c>
      <c r="L8" s="139">
        <f t="shared" si="2"/>
        <v>58.48</v>
      </c>
      <c r="M8" s="363"/>
      <c r="N8" s="363"/>
      <c r="O8" s="363"/>
    </row>
    <row r="9" spans="1:17" ht="15" customHeight="1" x14ac:dyDescent="0.25">
      <c r="A9" s="299"/>
      <c r="B9" s="360"/>
      <c r="C9" s="360"/>
      <c r="D9" s="360"/>
      <c r="E9" s="112" t="s">
        <v>150</v>
      </c>
      <c r="F9" s="71">
        <v>689</v>
      </c>
      <c r="G9" s="68">
        <v>5</v>
      </c>
      <c r="H9" s="54">
        <v>7</v>
      </c>
      <c r="I9" s="54">
        <v>7</v>
      </c>
      <c r="J9" s="139">
        <f t="shared" si="0"/>
        <v>3.4449999999999998</v>
      </c>
      <c r="K9" s="139">
        <f t="shared" si="1"/>
        <v>4.8230000000000004</v>
      </c>
      <c r="L9" s="139">
        <f t="shared" si="2"/>
        <v>4.8230000000000004</v>
      </c>
      <c r="M9" s="363"/>
      <c r="N9" s="363"/>
      <c r="O9" s="363"/>
    </row>
    <row r="10" spans="1:17" ht="15" customHeight="1" x14ac:dyDescent="0.25">
      <c r="A10" s="299"/>
      <c r="B10" s="360"/>
      <c r="C10" s="360"/>
      <c r="D10" s="360"/>
      <c r="E10" s="112" t="s">
        <v>113</v>
      </c>
      <c r="F10" s="71">
        <v>1235</v>
      </c>
      <c r="G10" s="190">
        <v>15</v>
      </c>
      <c r="H10" s="191">
        <v>17</v>
      </c>
      <c r="I10" s="191">
        <v>20</v>
      </c>
      <c r="J10" s="139">
        <f t="shared" si="0"/>
        <v>18.524999999999999</v>
      </c>
      <c r="K10" s="139">
        <f t="shared" si="1"/>
        <v>20.995000000000001</v>
      </c>
      <c r="L10" s="139">
        <f t="shared" si="2"/>
        <v>24.7</v>
      </c>
      <c r="M10" s="363"/>
      <c r="N10" s="363"/>
      <c r="O10" s="363"/>
    </row>
    <row r="11" spans="1:17" ht="15" customHeight="1" x14ac:dyDescent="0.25">
      <c r="A11" s="299"/>
      <c r="B11" s="360"/>
      <c r="C11" s="360"/>
      <c r="D11" s="360"/>
      <c r="E11" s="112" t="s">
        <v>117</v>
      </c>
      <c r="F11" s="71">
        <v>2500</v>
      </c>
      <c r="G11" s="190">
        <v>7</v>
      </c>
      <c r="H11" s="191">
        <v>9</v>
      </c>
      <c r="I11" s="191">
        <v>9</v>
      </c>
      <c r="J11" s="139">
        <f t="shared" si="0"/>
        <v>17.5</v>
      </c>
      <c r="K11" s="139">
        <f t="shared" si="1"/>
        <v>22.5</v>
      </c>
      <c r="L11" s="139">
        <f t="shared" si="2"/>
        <v>22.5</v>
      </c>
      <c r="M11" s="363"/>
      <c r="N11" s="363"/>
      <c r="O11" s="363"/>
    </row>
    <row r="12" spans="1:17" ht="15" customHeight="1" x14ac:dyDescent="0.25">
      <c r="A12" s="300"/>
      <c r="B12" s="361"/>
      <c r="C12" s="361"/>
      <c r="D12" s="361"/>
      <c r="E12" s="112" t="s">
        <v>53</v>
      </c>
      <c r="F12" s="71">
        <v>125</v>
      </c>
      <c r="G12" s="148">
        <v>1</v>
      </c>
      <c r="H12" s="155">
        <v>1</v>
      </c>
      <c r="I12" s="155">
        <v>1</v>
      </c>
      <c r="J12" s="139">
        <f t="shared" si="0"/>
        <v>0.125</v>
      </c>
      <c r="K12" s="139">
        <f t="shared" si="1"/>
        <v>0.125</v>
      </c>
      <c r="L12" s="139">
        <f t="shared" si="2"/>
        <v>0.125</v>
      </c>
      <c r="M12" s="363"/>
      <c r="N12" s="363"/>
      <c r="O12" s="363"/>
    </row>
    <row r="13" spans="1:17" x14ac:dyDescent="0.25">
      <c r="A13" s="241" t="s">
        <v>112</v>
      </c>
      <c r="B13" s="244" t="s">
        <v>119</v>
      </c>
      <c r="C13" s="280">
        <v>25</v>
      </c>
      <c r="D13" s="280">
        <v>30</v>
      </c>
      <c r="E13" s="116" t="s">
        <v>1</v>
      </c>
      <c r="F13" s="4">
        <v>5704</v>
      </c>
      <c r="G13" s="186">
        <v>7</v>
      </c>
      <c r="H13" s="186">
        <v>8</v>
      </c>
      <c r="I13" s="186">
        <v>8</v>
      </c>
      <c r="J13" s="139">
        <f t="shared" si="0"/>
        <v>39.927999999999997</v>
      </c>
      <c r="K13" s="139">
        <f t="shared" si="1"/>
        <v>45.631999999999998</v>
      </c>
      <c r="L13" s="139">
        <f t="shared" si="2"/>
        <v>45.631999999999998</v>
      </c>
      <c r="M13" s="363"/>
      <c r="N13" s="363"/>
      <c r="O13" s="363"/>
    </row>
    <row r="14" spans="1:17" x14ac:dyDescent="0.25">
      <c r="A14" s="242"/>
      <c r="B14" s="245"/>
      <c r="C14" s="281"/>
      <c r="D14" s="281"/>
      <c r="E14" s="116" t="s">
        <v>81</v>
      </c>
      <c r="F14" s="4">
        <v>2924</v>
      </c>
      <c r="G14" s="168">
        <v>12</v>
      </c>
      <c r="H14" s="168">
        <v>15</v>
      </c>
      <c r="I14" s="168">
        <v>18</v>
      </c>
      <c r="J14" s="139">
        <f t="shared" si="0"/>
        <v>35.088000000000001</v>
      </c>
      <c r="K14" s="139">
        <f t="shared" si="1"/>
        <v>43.86</v>
      </c>
      <c r="L14" s="139">
        <f t="shared" si="2"/>
        <v>52.631999999999998</v>
      </c>
      <c r="M14" s="363"/>
      <c r="N14" s="363"/>
      <c r="O14" s="363"/>
    </row>
    <row r="15" spans="1:17" ht="15" customHeight="1" x14ac:dyDescent="0.25">
      <c r="A15" s="242"/>
      <c r="B15" s="245"/>
      <c r="C15" s="281"/>
      <c r="D15" s="281"/>
      <c r="E15" s="117" t="s">
        <v>72</v>
      </c>
      <c r="F15" s="71">
        <v>595</v>
      </c>
      <c r="G15" s="168">
        <v>5</v>
      </c>
      <c r="H15" s="168">
        <v>6</v>
      </c>
      <c r="I15" s="168">
        <v>8</v>
      </c>
      <c r="J15" s="139">
        <f t="shared" si="0"/>
        <v>2.9750000000000001</v>
      </c>
      <c r="K15" s="139">
        <f t="shared" si="1"/>
        <v>3.57</v>
      </c>
      <c r="L15" s="139">
        <f t="shared" si="2"/>
        <v>4.76</v>
      </c>
      <c r="M15" s="363"/>
      <c r="N15" s="363"/>
      <c r="O15" s="363"/>
    </row>
    <row r="16" spans="1:17" x14ac:dyDescent="0.25">
      <c r="A16" s="242"/>
      <c r="B16" s="245"/>
      <c r="C16" s="281"/>
      <c r="D16" s="281"/>
      <c r="E16" s="116" t="s">
        <v>17</v>
      </c>
      <c r="F16" s="171">
        <v>2180</v>
      </c>
      <c r="G16" s="168">
        <v>5</v>
      </c>
      <c r="H16" s="168">
        <v>6</v>
      </c>
      <c r="I16" s="168">
        <v>8</v>
      </c>
      <c r="J16" s="139">
        <f t="shared" si="0"/>
        <v>10.9</v>
      </c>
      <c r="K16" s="139">
        <f t="shared" si="1"/>
        <v>13.08</v>
      </c>
      <c r="L16" s="139">
        <f t="shared" si="2"/>
        <v>17.440000000000001</v>
      </c>
      <c r="M16" s="363"/>
      <c r="N16" s="363"/>
      <c r="O16" s="363"/>
    </row>
    <row r="17" spans="1:17" x14ac:dyDescent="0.25">
      <c r="A17" s="243"/>
      <c r="B17" s="246"/>
      <c r="C17" s="282"/>
      <c r="D17" s="282"/>
      <c r="E17" s="116" t="s">
        <v>59</v>
      </c>
      <c r="F17" s="171">
        <v>3885</v>
      </c>
      <c r="G17" s="168">
        <v>5</v>
      </c>
      <c r="H17" s="168">
        <v>5</v>
      </c>
      <c r="I17" s="168">
        <v>5</v>
      </c>
      <c r="J17" s="139">
        <f t="shared" si="0"/>
        <v>19.425000000000001</v>
      </c>
      <c r="K17" s="139">
        <f t="shared" si="1"/>
        <v>19.425000000000001</v>
      </c>
      <c r="L17" s="139">
        <f t="shared" si="2"/>
        <v>19.425000000000001</v>
      </c>
      <c r="M17" s="364"/>
      <c r="N17" s="364"/>
      <c r="O17" s="364"/>
    </row>
    <row r="18" spans="1:17" ht="15" customHeight="1" x14ac:dyDescent="0.25">
      <c r="A18" s="319" t="s">
        <v>29</v>
      </c>
      <c r="B18" s="373">
        <v>120</v>
      </c>
      <c r="C18" s="257">
        <v>140</v>
      </c>
      <c r="D18" s="257">
        <v>170</v>
      </c>
      <c r="E18" s="5" t="s">
        <v>30</v>
      </c>
      <c r="F18" s="4">
        <v>431</v>
      </c>
      <c r="G18" s="6">
        <v>58</v>
      </c>
      <c r="H18" s="60">
        <v>67</v>
      </c>
      <c r="I18" s="60">
        <v>81</v>
      </c>
      <c r="J18" s="139">
        <f t="shared" si="0"/>
        <v>24.998000000000001</v>
      </c>
      <c r="K18" s="139">
        <f t="shared" si="1"/>
        <v>28.876999999999999</v>
      </c>
      <c r="L18" s="139">
        <f t="shared" si="2"/>
        <v>34.911000000000001</v>
      </c>
      <c r="M18" s="374">
        <f>SUM(J18:J19)</f>
        <v>53.518000000000001</v>
      </c>
      <c r="N18" s="253">
        <f>SUM(K18:K19)</f>
        <v>63.100999999999999</v>
      </c>
      <c r="O18" s="253">
        <f>SUM(L18:L19)</f>
        <v>74.838999999999999</v>
      </c>
    </row>
    <row r="19" spans="1:17" x14ac:dyDescent="0.25">
      <c r="A19" s="319"/>
      <c r="B19" s="373"/>
      <c r="C19" s="291"/>
      <c r="D19" s="291"/>
      <c r="E19" s="5" t="s">
        <v>1</v>
      </c>
      <c r="F19" s="4">
        <v>5704</v>
      </c>
      <c r="G19" s="6">
        <v>5</v>
      </c>
      <c r="H19" s="60">
        <v>6</v>
      </c>
      <c r="I19" s="60">
        <v>7</v>
      </c>
      <c r="J19" s="139">
        <f t="shared" si="0"/>
        <v>28.52</v>
      </c>
      <c r="K19" s="139">
        <f t="shared" si="1"/>
        <v>34.223999999999997</v>
      </c>
      <c r="L19" s="139">
        <f t="shared" si="2"/>
        <v>39.927999999999997</v>
      </c>
      <c r="M19" s="375"/>
      <c r="N19" s="358"/>
      <c r="O19" s="358"/>
    </row>
    <row r="20" spans="1:17" s="62" customFormat="1" ht="15" customHeight="1" x14ac:dyDescent="0.25">
      <c r="A20" s="241" t="s">
        <v>132</v>
      </c>
      <c r="B20" s="257">
        <v>200</v>
      </c>
      <c r="C20" s="257">
        <v>200</v>
      </c>
      <c r="D20" s="257">
        <v>200</v>
      </c>
      <c r="E20" s="113" t="s">
        <v>115</v>
      </c>
      <c r="F20" s="8">
        <v>7000</v>
      </c>
      <c r="G20" s="54">
        <v>1</v>
      </c>
      <c r="H20" s="54">
        <v>1</v>
      </c>
      <c r="I20" s="54">
        <v>1</v>
      </c>
      <c r="J20" s="139">
        <f t="shared" si="0"/>
        <v>7</v>
      </c>
      <c r="K20" s="139">
        <f t="shared" si="1"/>
        <v>7</v>
      </c>
      <c r="L20" s="139">
        <f t="shared" si="2"/>
        <v>7</v>
      </c>
      <c r="M20" s="259">
        <f>SUM(J20:J22)</f>
        <v>11.65</v>
      </c>
      <c r="N20" s="253">
        <f>SUM(K20:K22)</f>
        <v>11.65</v>
      </c>
      <c r="O20" s="253">
        <f>SUM(L20:L22)</f>
        <v>11.65</v>
      </c>
      <c r="P20" s="2"/>
      <c r="Q20" s="2"/>
    </row>
    <row r="21" spans="1:17" s="62" customFormat="1" x14ac:dyDescent="0.25">
      <c r="A21" s="242"/>
      <c r="B21" s="258"/>
      <c r="C21" s="258"/>
      <c r="D21" s="258"/>
      <c r="E21" s="113" t="s">
        <v>16</v>
      </c>
      <c r="F21" s="8">
        <v>465</v>
      </c>
      <c r="G21" s="54">
        <v>10</v>
      </c>
      <c r="H21" s="54">
        <v>10</v>
      </c>
      <c r="I21" s="54">
        <v>10</v>
      </c>
      <c r="J21" s="139">
        <f t="shared" si="0"/>
        <v>4.6500000000000004</v>
      </c>
      <c r="K21" s="139">
        <f t="shared" si="1"/>
        <v>4.6500000000000004</v>
      </c>
      <c r="L21" s="139">
        <f t="shared" si="2"/>
        <v>4.6500000000000004</v>
      </c>
      <c r="M21" s="260"/>
      <c r="N21" s="254"/>
      <c r="O21" s="254"/>
      <c r="P21" s="2"/>
      <c r="Q21" s="2"/>
    </row>
    <row r="22" spans="1:17" s="62" customFormat="1" x14ac:dyDescent="0.25">
      <c r="A22" s="242"/>
      <c r="B22" s="258"/>
      <c r="C22" s="258"/>
      <c r="D22" s="258"/>
      <c r="E22" s="113" t="s">
        <v>15</v>
      </c>
      <c r="F22" s="8">
        <v>0</v>
      </c>
      <c r="G22" s="54">
        <v>200</v>
      </c>
      <c r="H22" s="54">
        <v>200</v>
      </c>
      <c r="I22" s="54">
        <v>200</v>
      </c>
      <c r="J22" s="139">
        <f t="shared" si="0"/>
        <v>0</v>
      </c>
      <c r="K22" s="139">
        <f t="shared" si="1"/>
        <v>0</v>
      </c>
      <c r="L22" s="139">
        <f t="shared" si="2"/>
        <v>0</v>
      </c>
      <c r="M22" s="260"/>
      <c r="N22" s="254"/>
      <c r="O22" s="254"/>
      <c r="P22" s="2"/>
      <c r="Q22" s="2"/>
    </row>
    <row r="23" spans="1:17" ht="15" customHeight="1" x14ac:dyDescent="0.25">
      <c r="A23" s="5" t="s">
        <v>114</v>
      </c>
      <c r="B23" s="121">
        <v>120</v>
      </c>
      <c r="C23" s="121">
        <v>120</v>
      </c>
      <c r="D23" s="121">
        <v>120</v>
      </c>
      <c r="E23" s="126" t="s">
        <v>13</v>
      </c>
      <c r="F23" s="127">
        <v>819</v>
      </c>
      <c r="G23" s="120">
        <v>120</v>
      </c>
      <c r="H23" s="120">
        <v>120</v>
      </c>
      <c r="I23" s="120">
        <v>120</v>
      </c>
      <c r="J23" s="7">
        <f>F23*G23/1000</f>
        <v>98.28</v>
      </c>
      <c r="K23" s="7">
        <f>F23*H23/1000</f>
        <v>98.28</v>
      </c>
      <c r="L23" s="7">
        <f>F23*I23/1000</f>
        <v>98.28</v>
      </c>
      <c r="M23" s="128">
        <f>SUM(J23)</f>
        <v>98.28</v>
      </c>
      <c r="N23" s="88">
        <f>SUM(K23)</f>
        <v>98.28</v>
      </c>
      <c r="O23" s="129">
        <f>SUM(L23)</f>
        <v>98.28</v>
      </c>
    </row>
    <row r="24" spans="1:17" s="158" customFormat="1" ht="15" customHeight="1" x14ac:dyDescent="0.25">
      <c r="A24" s="156" t="s">
        <v>3</v>
      </c>
      <c r="B24" s="19">
        <v>20</v>
      </c>
      <c r="C24" s="19">
        <v>35</v>
      </c>
      <c r="D24" s="19">
        <v>40</v>
      </c>
      <c r="E24" s="157" t="s">
        <v>4</v>
      </c>
      <c r="F24" s="8">
        <v>596</v>
      </c>
      <c r="G24" s="54">
        <v>20</v>
      </c>
      <c r="H24" s="54">
        <v>35</v>
      </c>
      <c r="I24" s="54">
        <v>40</v>
      </c>
      <c r="J24" s="139">
        <f t="shared" si="0"/>
        <v>11.92</v>
      </c>
      <c r="K24" s="139">
        <f t="shared" si="1"/>
        <v>20.86</v>
      </c>
      <c r="L24" s="139">
        <f t="shared" si="2"/>
        <v>23.84</v>
      </c>
      <c r="M24" s="106">
        <f>SUM(J24:J24)</f>
        <v>11.92</v>
      </c>
      <c r="N24" s="86">
        <f>SUM(K24)</f>
        <v>20.86</v>
      </c>
      <c r="O24" s="86">
        <f>SUM(L24)</f>
        <v>23.84</v>
      </c>
      <c r="P24" s="2"/>
      <c r="Q24" s="2"/>
    </row>
    <row r="25" spans="1:17" s="158" customFormat="1" ht="15.75" x14ac:dyDescent="0.25">
      <c r="A25" s="159" t="s">
        <v>5</v>
      </c>
      <c r="B25" s="160"/>
      <c r="C25" s="160"/>
      <c r="D25" s="160"/>
      <c r="E25" s="160"/>
      <c r="F25" s="161"/>
      <c r="G25" s="162"/>
      <c r="H25" s="163"/>
      <c r="I25" s="163"/>
      <c r="J25" s="164"/>
      <c r="K25" s="164"/>
      <c r="L25" s="164"/>
      <c r="M25" s="164"/>
      <c r="N25" s="165"/>
      <c r="O25" s="165"/>
      <c r="P25" s="2"/>
      <c r="Q25" s="2"/>
    </row>
    <row r="26" spans="1:17" x14ac:dyDescent="0.25">
      <c r="A26" s="368"/>
      <c r="B26" s="368"/>
      <c r="C26" s="368"/>
      <c r="D26" s="368"/>
      <c r="E26" s="368"/>
      <c r="F26" s="368"/>
      <c r="G26" s="368"/>
      <c r="H26" s="368"/>
      <c r="I26" s="368"/>
      <c r="J26" s="368"/>
      <c r="K26" s="368"/>
      <c r="L26" s="368"/>
      <c r="M26" s="369"/>
      <c r="N26" s="34"/>
      <c r="O26" s="34"/>
    </row>
    <row r="27" spans="1:17" x14ac:dyDescent="0.25">
      <c r="A27" s="370" t="s">
        <v>38</v>
      </c>
      <c r="B27" s="371"/>
      <c r="C27" s="371"/>
      <c r="D27" s="371"/>
      <c r="E27" s="371"/>
      <c r="F27" s="371"/>
      <c r="G27" s="371"/>
      <c r="H27" s="371"/>
      <c r="I27" s="371"/>
      <c r="J27" s="372"/>
      <c r="K27" s="55"/>
      <c r="L27" s="55"/>
      <c r="M27" s="12">
        <f>SUM(M7:M24)</f>
        <v>539.63900000000001</v>
      </c>
      <c r="N27" s="12">
        <f>SUM(N7:N24)</f>
        <v>659.10899999999992</v>
      </c>
      <c r="O27" s="12">
        <f>SUM(O7:O24)</f>
        <v>735.12599999999998</v>
      </c>
    </row>
    <row r="28" spans="1:17" ht="14.1" customHeight="1" x14ac:dyDescent="0.25">
      <c r="A28" s="365" t="s">
        <v>127</v>
      </c>
      <c r="B28" s="366"/>
      <c r="C28" s="366"/>
      <c r="D28" s="366"/>
      <c r="E28" s="366"/>
      <c r="F28" s="366"/>
      <c r="G28" s="366"/>
      <c r="H28" s="366"/>
      <c r="I28" s="366"/>
      <c r="J28" s="367"/>
      <c r="K28" s="56"/>
      <c r="L28" s="56"/>
      <c r="M28" s="13">
        <f>M27*1.16</f>
        <v>625.98123999999996</v>
      </c>
      <c r="N28" s="13">
        <f>N27*1.16</f>
        <v>764.56643999999983</v>
      </c>
      <c r="O28" s="13">
        <f>O27*1.16</f>
        <v>852.74615999999992</v>
      </c>
    </row>
    <row r="31" spans="1:17" ht="15" customHeight="1" x14ac:dyDescent="0.25">
      <c r="A31" s="27"/>
      <c r="B31" s="3"/>
      <c r="C31" s="3"/>
      <c r="D31" s="3"/>
      <c r="E31" s="3"/>
      <c r="F31" s="52"/>
      <c r="G31" s="3"/>
      <c r="H31" s="3"/>
      <c r="I31" s="3"/>
      <c r="J31" s="3"/>
      <c r="K31" s="3"/>
      <c r="L31" s="3"/>
    </row>
    <row r="32" spans="1:17" ht="24.75" customHeight="1" x14ac:dyDescent="0.35">
      <c r="A32" s="50"/>
      <c r="B32" s="50"/>
      <c r="C32" s="50"/>
      <c r="D32" s="50"/>
      <c r="F32" s="1"/>
      <c r="M32" s="2"/>
    </row>
    <row r="33" spans="1:13" ht="30" customHeight="1" x14ac:dyDescent="0.35">
      <c r="A33" s="50"/>
      <c r="B33" s="50"/>
      <c r="C33" s="50"/>
      <c r="D33" s="50"/>
      <c r="F33" s="1"/>
      <c r="M33" s="2"/>
    </row>
    <row r="39" spans="1:13" ht="15" customHeight="1" x14ac:dyDescent="0.25">
      <c r="A39" s="1"/>
      <c r="F39" s="2"/>
    </row>
    <row r="41" spans="1:13" ht="15" customHeight="1" x14ac:dyDescent="0.25">
      <c r="A41" s="1"/>
      <c r="F41" s="2"/>
    </row>
    <row r="43" spans="1:13" ht="15" customHeight="1" x14ac:dyDescent="0.25">
      <c r="A43" s="1"/>
      <c r="F43" s="2"/>
    </row>
    <row r="44" spans="1:13" ht="15" customHeight="1" x14ac:dyDescent="0.25">
      <c r="A44" s="1"/>
      <c r="F44" s="2"/>
    </row>
    <row r="45" spans="1:13" ht="15" customHeight="1" x14ac:dyDescent="0.25">
      <c r="A45" s="1"/>
      <c r="F45" s="2"/>
    </row>
    <row r="47" spans="1:13" ht="15" customHeight="1" x14ac:dyDescent="0.25">
      <c r="A47" s="1"/>
      <c r="F47" s="2"/>
    </row>
    <row r="48" spans="1:13" ht="15" customHeight="1" x14ac:dyDescent="0.25">
      <c r="A48" s="1"/>
      <c r="F48" s="2"/>
    </row>
    <row r="49" spans="1:6" ht="15" customHeight="1" x14ac:dyDescent="0.25">
      <c r="A49" s="1"/>
      <c r="F49" s="2"/>
    </row>
    <row r="52" spans="1:6" ht="15" customHeight="1" x14ac:dyDescent="0.25">
      <c r="A52" s="1"/>
      <c r="F52" s="2"/>
    </row>
    <row r="54" spans="1:6" ht="15" customHeight="1" x14ac:dyDescent="0.25">
      <c r="A54" s="1"/>
      <c r="F54" s="2"/>
    </row>
    <row r="57" spans="1:6" ht="15" customHeight="1" x14ac:dyDescent="0.25">
      <c r="A57" s="1"/>
      <c r="F57" s="2"/>
    </row>
    <row r="58" spans="1:6" ht="15" customHeight="1" x14ac:dyDescent="0.25">
      <c r="A58" s="1"/>
      <c r="F58" s="2"/>
    </row>
    <row r="60" spans="1:6" ht="15" customHeight="1" x14ac:dyDescent="0.25">
      <c r="A60" s="1"/>
      <c r="F60" s="2"/>
    </row>
    <row r="61" spans="1:6" ht="15" customHeight="1" x14ac:dyDescent="0.25">
      <c r="A61" s="1"/>
      <c r="F61" s="2"/>
    </row>
    <row r="68" spans="1:6" ht="15" customHeight="1" x14ac:dyDescent="0.25">
      <c r="A68" s="1"/>
      <c r="F68" s="2"/>
    </row>
    <row r="70" spans="1:6" ht="15" customHeight="1" x14ac:dyDescent="0.25">
      <c r="A70" s="1"/>
      <c r="F70" s="2"/>
    </row>
    <row r="72" spans="1:6" ht="15" customHeight="1" x14ac:dyDescent="0.25">
      <c r="A72" s="1"/>
      <c r="F72" s="2"/>
    </row>
    <row r="73" spans="1:6" ht="15" customHeight="1" x14ac:dyDescent="0.25">
      <c r="A73" s="1"/>
      <c r="F73" s="2"/>
    </row>
    <row r="74" spans="1:6" ht="15" customHeight="1" x14ac:dyDescent="0.25">
      <c r="A74" s="1"/>
      <c r="F74" s="2"/>
    </row>
    <row r="76" spans="1:6" ht="15" customHeight="1" x14ac:dyDescent="0.25">
      <c r="A76" s="1"/>
      <c r="F76" s="2"/>
    </row>
    <row r="77" spans="1:6" ht="15" customHeight="1" x14ac:dyDescent="0.25">
      <c r="A77" s="1"/>
      <c r="F77" s="2"/>
    </row>
    <row r="78" spans="1:6" ht="15" customHeight="1" x14ac:dyDescent="0.25">
      <c r="A78" s="1"/>
      <c r="F78" s="2"/>
    </row>
    <row r="81" spans="1:6" ht="15" customHeight="1" x14ac:dyDescent="0.25">
      <c r="A81" s="1"/>
      <c r="F81" s="2"/>
    </row>
    <row r="83" spans="1:6" ht="15" customHeight="1" x14ac:dyDescent="0.25">
      <c r="A83" s="1"/>
      <c r="F83" s="2"/>
    </row>
    <row r="86" spans="1:6" ht="15" customHeight="1" x14ac:dyDescent="0.25">
      <c r="A86" s="1"/>
      <c r="F86" s="2"/>
    </row>
    <row r="87" spans="1:6" ht="15" customHeight="1" x14ac:dyDescent="0.25">
      <c r="A87" s="1"/>
      <c r="F87" s="2"/>
    </row>
    <row r="89" spans="1:6" ht="15" customHeight="1" x14ac:dyDescent="0.25">
      <c r="A89" s="1"/>
      <c r="F89" s="2"/>
    </row>
    <row r="90" spans="1:6" ht="15" customHeight="1" x14ac:dyDescent="0.25">
      <c r="A90" s="1"/>
      <c r="F90" s="2"/>
    </row>
    <row r="97" spans="1:6" ht="15" customHeight="1" x14ac:dyDescent="0.25">
      <c r="A97" s="1"/>
      <c r="F97" s="2"/>
    </row>
    <row r="99" spans="1:6" ht="15" customHeight="1" x14ac:dyDescent="0.25">
      <c r="A99" s="1"/>
      <c r="F99" s="2"/>
    </row>
    <row r="101" spans="1:6" ht="15" customHeight="1" x14ac:dyDescent="0.25">
      <c r="A101" s="1"/>
      <c r="F101" s="2"/>
    </row>
    <row r="102" spans="1:6" ht="15" customHeight="1" x14ac:dyDescent="0.25">
      <c r="A102" s="1"/>
      <c r="F102" s="2"/>
    </row>
    <row r="103" spans="1:6" ht="15" customHeight="1" x14ac:dyDescent="0.25">
      <c r="A103" s="1"/>
      <c r="F103" s="2"/>
    </row>
    <row r="105" spans="1:6" ht="15" customHeight="1" x14ac:dyDescent="0.25">
      <c r="A105" s="1"/>
      <c r="F105" s="2"/>
    </row>
    <row r="106" spans="1:6" ht="15" customHeight="1" x14ac:dyDescent="0.25">
      <c r="A106" s="1"/>
      <c r="F106" s="2"/>
    </row>
    <row r="107" spans="1:6" ht="15" customHeight="1" x14ac:dyDescent="0.25">
      <c r="A107" s="1"/>
      <c r="F107" s="2"/>
    </row>
    <row r="110" spans="1:6" ht="15" customHeight="1" x14ac:dyDescent="0.25">
      <c r="A110" s="1"/>
      <c r="F110" s="2"/>
    </row>
    <row r="112" spans="1:6" ht="15" customHeight="1" x14ac:dyDescent="0.25">
      <c r="A112" s="1"/>
      <c r="F112" s="2"/>
    </row>
    <row r="115" spans="1:6" ht="15" customHeight="1" x14ac:dyDescent="0.25">
      <c r="A115" s="1"/>
      <c r="F115" s="2"/>
    </row>
    <row r="116" spans="1:6" ht="15" customHeight="1" x14ac:dyDescent="0.25">
      <c r="A116" s="1"/>
      <c r="F116" s="2"/>
    </row>
    <row r="118" spans="1:6" ht="15" customHeight="1" x14ac:dyDescent="0.25">
      <c r="A118" s="1"/>
      <c r="F118" s="2"/>
    </row>
    <row r="119" spans="1:6" ht="15" customHeight="1" x14ac:dyDescent="0.25">
      <c r="A119" s="1"/>
      <c r="F119" s="2"/>
    </row>
    <row r="126" spans="1:6" ht="15" customHeight="1" x14ac:dyDescent="0.25">
      <c r="A126" s="1"/>
      <c r="F126" s="2"/>
    </row>
    <row r="128" spans="1:6" ht="15" customHeight="1" x14ac:dyDescent="0.25">
      <c r="A128" s="1"/>
      <c r="F128" s="2"/>
    </row>
    <row r="130" spans="1:6" ht="15" customHeight="1" x14ac:dyDescent="0.25">
      <c r="A130" s="1"/>
      <c r="F130" s="2"/>
    </row>
    <row r="131" spans="1:6" ht="15" customHeight="1" x14ac:dyDescent="0.25">
      <c r="A131" s="1"/>
      <c r="F131" s="2"/>
    </row>
    <row r="132" spans="1:6" ht="15" customHeight="1" x14ac:dyDescent="0.25">
      <c r="A132" s="1"/>
      <c r="F132" s="2"/>
    </row>
    <row r="134" spans="1:6" ht="15" customHeight="1" x14ac:dyDescent="0.25">
      <c r="A134" s="1"/>
      <c r="F134" s="2"/>
    </row>
    <row r="135" spans="1:6" ht="15" customHeight="1" x14ac:dyDescent="0.25">
      <c r="A135" s="1"/>
      <c r="F135" s="2"/>
    </row>
    <row r="136" spans="1:6" ht="15" customHeight="1" x14ac:dyDescent="0.25">
      <c r="A136" s="1"/>
      <c r="F136" s="2"/>
    </row>
    <row r="139" spans="1:6" ht="15" customHeight="1" x14ac:dyDescent="0.25">
      <c r="A139" s="1"/>
      <c r="F139" s="2"/>
    </row>
    <row r="141" spans="1:6" ht="15" customHeight="1" x14ac:dyDescent="0.25">
      <c r="A141" s="1"/>
      <c r="F141" s="2"/>
    </row>
    <row r="144" spans="1:6" ht="15" customHeight="1" x14ac:dyDescent="0.25">
      <c r="A144" s="1"/>
      <c r="F144" s="2"/>
    </row>
    <row r="145" spans="1:6" ht="15" customHeight="1" x14ac:dyDescent="0.25">
      <c r="A145" s="1"/>
      <c r="F145" s="2"/>
    </row>
    <row r="147" spans="1:6" ht="15" customHeight="1" x14ac:dyDescent="0.25">
      <c r="A147" s="1"/>
      <c r="F147" s="2"/>
    </row>
    <row r="148" spans="1:6" ht="15" customHeight="1" x14ac:dyDescent="0.25">
      <c r="A148" s="1"/>
      <c r="F148" s="2"/>
    </row>
  </sheetData>
  <mergeCells count="35">
    <mergeCell ref="N20:N22"/>
    <mergeCell ref="O20:O22"/>
    <mergeCell ref="A20:A22"/>
    <mergeCell ref="B20:B22"/>
    <mergeCell ref="C20:C22"/>
    <mergeCell ref="D20:D22"/>
    <mergeCell ref="M20:M22"/>
    <mergeCell ref="A28:J28"/>
    <mergeCell ref="A26:M26"/>
    <mergeCell ref="A27:J27"/>
    <mergeCell ref="A7:A12"/>
    <mergeCell ref="B7:B12"/>
    <mergeCell ref="C7:C12"/>
    <mergeCell ref="A13:A17"/>
    <mergeCell ref="B13:B17"/>
    <mergeCell ref="C13:C17"/>
    <mergeCell ref="A18:A19"/>
    <mergeCell ref="B18:B19"/>
    <mergeCell ref="C18:C19"/>
    <mergeCell ref="D18:D19"/>
    <mergeCell ref="M18:M19"/>
    <mergeCell ref="N18:N19"/>
    <mergeCell ref="O18:O19"/>
    <mergeCell ref="A5:A6"/>
    <mergeCell ref="F5:F6"/>
    <mergeCell ref="D7:D12"/>
    <mergeCell ref="M7:M17"/>
    <mergeCell ref="N7:N17"/>
    <mergeCell ref="E5:E6"/>
    <mergeCell ref="G5:I5"/>
    <mergeCell ref="B5:D5"/>
    <mergeCell ref="J5:L5"/>
    <mergeCell ref="M5:O5"/>
    <mergeCell ref="O7:O17"/>
    <mergeCell ref="D13:D17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31"/>
  <sheetViews>
    <sheetView zoomScaleNormal="100" zoomScaleSheetLayoutView="70" workbookViewId="0">
      <selection activeCell="V19" sqref="V19"/>
    </sheetView>
  </sheetViews>
  <sheetFormatPr defaultColWidth="9.140625" defaultRowHeight="15" x14ac:dyDescent="0.25"/>
  <cols>
    <col min="1" max="1" width="24.5703125" style="1" customWidth="1"/>
    <col min="2" max="2" width="11.140625" style="1" customWidth="1"/>
    <col min="3" max="3" width="12.140625" style="1" customWidth="1"/>
    <col min="4" max="4" width="11.42578125" style="1" customWidth="1"/>
    <col min="5" max="5" width="23.28515625" style="1" customWidth="1"/>
    <col min="6" max="6" width="8.42578125" style="2" customWidth="1"/>
    <col min="7" max="7" width="11.28515625" style="1" customWidth="1"/>
    <col min="8" max="8" width="11" style="1" customWidth="1"/>
    <col min="9" max="9" width="11.28515625" style="1" customWidth="1"/>
    <col min="10" max="11" width="9.5703125" style="1" customWidth="1"/>
    <col min="12" max="12" width="10.85546875" style="1" customWidth="1"/>
    <col min="13" max="13" width="9.42578125" style="1" customWidth="1"/>
    <col min="14" max="14" width="9.5703125" style="1" customWidth="1"/>
    <col min="15" max="15" width="10.42578125" style="1" customWidth="1"/>
    <col min="16" max="17" width="9.140625" style="2"/>
    <col min="18" max="16384" width="9.140625" style="1"/>
  </cols>
  <sheetData>
    <row r="3" spans="1:17" x14ac:dyDescent="0.25">
      <c r="A3" s="3" t="s">
        <v>73</v>
      </c>
    </row>
    <row r="5" spans="1:17" s="175" customFormat="1" ht="23.25" customHeight="1" x14ac:dyDescent="0.25">
      <c r="A5" s="263" t="s">
        <v>6</v>
      </c>
      <c r="B5" s="264" t="s">
        <v>7</v>
      </c>
      <c r="C5" s="265"/>
      <c r="D5" s="266"/>
      <c r="E5" s="267" t="s">
        <v>8</v>
      </c>
      <c r="F5" s="269" t="s">
        <v>9</v>
      </c>
      <c r="G5" s="271" t="s">
        <v>10</v>
      </c>
      <c r="H5" s="272"/>
      <c r="I5" s="273"/>
      <c r="J5" s="271" t="s">
        <v>11</v>
      </c>
      <c r="K5" s="272"/>
      <c r="L5" s="273"/>
      <c r="M5" s="271" t="s">
        <v>12</v>
      </c>
      <c r="N5" s="272"/>
      <c r="O5" s="273"/>
      <c r="P5" s="2"/>
      <c r="Q5" s="2"/>
    </row>
    <row r="6" spans="1:17" s="175" customFormat="1" ht="32.25" customHeight="1" x14ac:dyDescent="0.25">
      <c r="A6" s="263"/>
      <c r="B6" s="172" t="s">
        <v>91</v>
      </c>
      <c r="C6" s="172" t="s">
        <v>97</v>
      </c>
      <c r="D6" s="172" t="s">
        <v>93</v>
      </c>
      <c r="E6" s="268"/>
      <c r="F6" s="270"/>
      <c r="G6" s="172" t="s">
        <v>105</v>
      </c>
      <c r="H6" s="172" t="s">
        <v>95</v>
      </c>
      <c r="I6" s="172" t="s">
        <v>96</v>
      </c>
      <c r="J6" s="172" t="s">
        <v>91</v>
      </c>
      <c r="K6" s="172" t="s">
        <v>97</v>
      </c>
      <c r="L6" s="172" t="s">
        <v>89</v>
      </c>
      <c r="M6" s="172" t="s">
        <v>100</v>
      </c>
      <c r="N6" s="172" t="s">
        <v>92</v>
      </c>
      <c r="O6" s="172" t="s">
        <v>89</v>
      </c>
      <c r="P6" s="2"/>
      <c r="Q6" s="2"/>
    </row>
    <row r="7" spans="1:17" ht="15" customHeight="1" x14ac:dyDescent="0.25">
      <c r="A7" s="255" t="s">
        <v>121</v>
      </c>
      <c r="B7" s="280">
        <v>40</v>
      </c>
      <c r="C7" s="280">
        <v>60</v>
      </c>
      <c r="D7" s="280">
        <v>80</v>
      </c>
      <c r="E7" s="5" t="s">
        <v>42</v>
      </c>
      <c r="F7" s="9">
        <v>5400</v>
      </c>
      <c r="G7" s="189">
        <v>81</v>
      </c>
      <c r="H7" s="219">
        <v>121</v>
      </c>
      <c r="I7" s="219">
        <v>161</v>
      </c>
      <c r="J7" s="7">
        <f t="shared" ref="J7:J20" si="0">F7*G7/1000</f>
        <v>437.4</v>
      </c>
      <c r="K7" s="7">
        <f t="shared" ref="K7:K20" si="1">F7*H7/1000</f>
        <v>653.4</v>
      </c>
      <c r="L7" s="7">
        <f t="shared" ref="L7:L20" si="2">F7*I7/1000</f>
        <v>869.4</v>
      </c>
      <c r="M7" s="304">
        <f>SUM(J7:J12)</f>
        <v>522.67100000000005</v>
      </c>
      <c r="N7" s="304">
        <f>SUM(K7:K12)</f>
        <v>752.93900000000008</v>
      </c>
      <c r="O7" s="304">
        <f>SUM(L7:L12)</f>
        <v>981.90100000000007</v>
      </c>
    </row>
    <row r="8" spans="1:17" x14ac:dyDescent="0.25">
      <c r="A8" s="256"/>
      <c r="B8" s="281"/>
      <c r="C8" s="281"/>
      <c r="D8" s="281"/>
      <c r="E8" s="113" t="s">
        <v>0</v>
      </c>
      <c r="F8" s="208">
        <v>211</v>
      </c>
      <c r="G8" s="24">
        <v>35</v>
      </c>
      <c r="H8" s="166">
        <v>40</v>
      </c>
      <c r="I8" s="166">
        <v>46</v>
      </c>
      <c r="J8" s="7">
        <f t="shared" si="0"/>
        <v>7.3849999999999998</v>
      </c>
      <c r="K8" s="7">
        <f t="shared" si="1"/>
        <v>8.44</v>
      </c>
      <c r="L8" s="7">
        <f t="shared" si="2"/>
        <v>9.7059999999999995</v>
      </c>
      <c r="M8" s="283"/>
      <c r="N8" s="283"/>
      <c r="O8" s="283"/>
    </row>
    <row r="9" spans="1:17" x14ac:dyDescent="0.25">
      <c r="A9" s="256"/>
      <c r="B9" s="281"/>
      <c r="C9" s="281"/>
      <c r="D9" s="281"/>
      <c r="E9" s="5" t="s">
        <v>2</v>
      </c>
      <c r="F9" s="8">
        <v>922</v>
      </c>
      <c r="G9" s="24">
        <v>5</v>
      </c>
      <c r="H9" s="166">
        <v>6</v>
      </c>
      <c r="I9" s="166">
        <v>6</v>
      </c>
      <c r="J9" s="7">
        <f t="shared" si="0"/>
        <v>4.6100000000000003</v>
      </c>
      <c r="K9" s="7">
        <f t="shared" si="1"/>
        <v>5.532</v>
      </c>
      <c r="L9" s="7">
        <f t="shared" si="2"/>
        <v>5.532</v>
      </c>
      <c r="M9" s="283"/>
      <c r="N9" s="283"/>
      <c r="O9" s="283"/>
    </row>
    <row r="10" spans="1:17" ht="15" customHeight="1" x14ac:dyDescent="0.25">
      <c r="A10" s="256"/>
      <c r="B10" s="281"/>
      <c r="C10" s="281"/>
      <c r="D10" s="281"/>
      <c r="E10" s="5" t="s">
        <v>126</v>
      </c>
      <c r="F10" s="8">
        <v>595</v>
      </c>
      <c r="G10" s="24">
        <v>5</v>
      </c>
      <c r="H10" s="166">
        <v>6</v>
      </c>
      <c r="I10" s="166">
        <v>6</v>
      </c>
      <c r="J10" s="7">
        <f t="shared" si="0"/>
        <v>2.9750000000000001</v>
      </c>
      <c r="K10" s="7">
        <f t="shared" si="1"/>
        <v>3.57</v>
      </c>
      <c r="L10" s="7">
        <f t="shared" si="2"/>
        <v>3.57</v>
      </c>
      <c r="M10" s="283"/>
      <c r="N10" s="283"/>
      <c r="O10" s="283"/>
    </row>
    <row r="11" spans="1:17" x14ac:dyDescent="0.25">
      <c r="A11" s="256"/>
      <c r="B11" s="281"/>
      <c r="C11" s="281"/>
      <c r="D11" s="281"/>
      <c r="E11" s="5" t="s">
        <v>81</v>
      </c>
      <c r="F11" s="8">
        <v>2924</v>
      </c>
      <c r="G11" s="196">
        <v>24</v>
      </c>
      <c r="H11" s="167">
        <v>28</v>
      </c>
      <c r="I11" s="167">
        <v>32</v>
      </c>
      <c r="J11" s="7">
        <f t="shared" si="0"/>
        <v>70.176000000000002</v>
      </c>
      <c r="K11" s="7">
        <f t="shared" si="1"/>
        <v>81.872</v>
      </c>
      <c r="L11" s="7">
        <f t="shared" si="2"/>
        <v>93.567999999999998</v>
      </c>
      <c r="M11" s="283"/>
      <c r="N11" s="283"/>
      <c r="O11" s="283"/>
    </row>
    <row r="12" spans="1:17" x14ac:dyDescent="0.25">
      <c r="A12" s="290"/>
      <c r="B12" s="282"/>
      <c r="C12" s="282"/>
      <c r="D12" s="282"/>
      <c r="E12" s="5" t="s">
        <v>53</v>
      </c>
      <c r="F12" s="8">
        <v>125</v>
      </c>
      <c r="G12" s="24">
        <v>1</v>
      </c>
      <c r="H12" s="54">
        <v>1</v>
      </c>
      <c r="I12" s="54">
        <v>1</v>
      </c>
      <c r="J12" s="7">
        <f t="shared" si="0"/>
        <v>0.125</v>
      </c>
      <c r="K12" s="7">
        <f t="shared" si="1"/>
        <v>0.125</v>
      </c>
      <c r="L12" s="7">
        <f t="shared" si="2"/>
        <v>0.125</v>
      </c>
      <c r="M12" s="284"/>
      <c r="N12" s="284"/>
      <c r="O12" s="284"/>
    </row>
    <row r="13" spans="1:17" s="62" customFormat="1" ht="16.5" customHeight="1" x14ac:dyDescent="0.25">
      <c r="A13" s="298" t="s">
        <v>26</v>
      </c>
      <c r="B13" s="280">
        <v>120</v>
      </c>
      <c r="C13" s="280">
        <v>140</v>
      </c>
      <c r="D13" s="280">
        <v>170</v>
      </c>
      <c r="E13" s="70" t="s">
        <v>82</v>
      </c>
      <c r="F13" s="71">
        <v>566</v>
      </c>
      <c r="G13" s="60">
        <v>45</v>
      </c>
      <c r="H13" s="60">
        <v>52</v>
      </c>
      <c r="I13" s="60">
        <v>63</v>
      </c>
      <c r="J13" s="7">
        <f t="shared" si="0"/>
        <v>25.47</v>
      </c>
      <c r="K13" s="7">
        <f t="shared" si="1"/>
        <v>29.431999999999999</v>
      </c>
      <c r="L13" s="7">
        <f t="shared" si="2"/>
        <v>35.658000000000001</v>
      </c>
      <c r="M13" s="238">
        <f>SUM(J13:J15)</f>
        <v>53.989999999999995</v>
      </c>
      <c r="N13" s="238">
        <f>SUM(K13:K15)</f>
        <v>63.655999999999992</v>
      </c>
      <c r="O13" s="333">
        <f>SUM(L13:L15)</f>
        <v>75.585999999999999</v>
      </c>
      <c r="P13" s="2"/>
      <c r="Q13" s="2"/>
    </row>
    <row r="14" spans="1:17" s="62" customFormat="1" ht="16.5" customHeight="1" x14ac:dyDescent="0.25">
      <c r="A14" s="299"/>
      <c r="B14" s="281"/>
      <c r="C14" s="281"/>
      <c r="D14" s="281"/>
      <c r="E14" s="70" t="s">
        <v>1</v>
      </c>
      <c r="F14" s="71">
        <v>5704</v>
      </c>
      <c r="G14" s="60">
        <v>5</v>
      </c>
      <c r="H14" s="60">
        <v>6</v>
      </c>
      <c r="I14" s="60">
        <v>7</v>
      </c>
      <c r="J14" s="7">
        <f t="shared" si="0"/>
        <v>28.52</v>
      </c>
      <c r="K14" s="7">
        <f t="shared" si="1"/>
        <v>34.223999999999997</v>
      </c>
      <c r="L14" s="7">
        <f t="shared" si="2"/>
        <v>39.927999999999997</v>
      </c>
      <c r="M14" s="239"/>
      <c r="N14" s="239"/>
      <c r="O14" s="334"/>
      <c r="P14" s="2"/>
      <c r="Q14" s="2"/>
    </row>
    <row r="15" spans="1:17" s="62" customFormat="1" ht="16.5" customHeight="1" x14ac:dyDescent="0.25">
      <c r="A15" s="300"/>
      <c r="B15" s="282"/>
      <c r="C15" s="282"/>
      <c r="D15" s="282"/>
      <c r="E15" s="70" t="s">
        <v>22</v>
      </c>
      <c r="F15" s="71">
        <v>0</v>
      </c>
      <c r="G15" s="60">
        <v>87</v>
      </c>
      <c r="H15" s="60">
        <v>101</v>
      </c>
      <c r="I15" s="60">
        <v>122</v>
      </c>
      <c r="J15" s="7">
        <f t="shared" si="0"/>
        <v>0</v>
      </c>
      <c r="K15" s="7">
        <f t="shared" si="1"/>
        <v>0</v>
      </c>
      <c r="L15" s="7">
        <f t="shared" si="2"/>
        <v>0</v>
      </c>
      <c r="M15" s="240"/>
      <c r="N15" s="240"/>
      <c r="O15" s="335"/>
      <c r="P15" s="2"/>
      <c r="Q15" s="2"/>
    </row>
    <row r="16" spans="1:17" s="62" customFormat="1" ht="15" customHeight="1" x14ac:dyDescent="0.25">
      <c r="A16" s="255" t="s">
        <v>122</v>
      </c>
      <c r="B16" s="257">
        <v>200</v>
      </c>
      <c r="C16" s="257">
        <v>200</v>
      </c>
      <c r="D16" s="257">
        <v>200</v>
      </c>
      <c r="E16" s="113" t="s">
        <v>123</v>
      </c>
      <c r="F16" s="8">
        <v>9000</v>
      </c>
      <c r="G16" s="54">
        <v>1.5</v>
      </c>
      <c r="H16" s="54">
        <v>1.5</v>
      </c>
      <c r="I16" s="54">
        <v>1.5</v>
      </c>
      <c r="J16" s="139">
        <f t="shared" si="0"/>
        <v>13.5</v>
      </c>
      <c r="K16" s="139">
        <f t="shared" si="1"/>
        <v>13.5</v>
      </c>
      <c r="L16" s="139">
        <f t="shared" si="2"/>
        <v>13.5</v>
      </c>
      <c r="M16" s="259">
        <f>SUM(J16:J19)</f>
        <v>38.849999999999994</v>
      </c>
      <c r="N16" s="253">
        <f>SUM(K16:K19)</f>
        <v>38.849999999999994</v>
      </c>
      <c r="O16" s="253">
        <f>SUM(L16:L19)</f>
        <v>38.849999999999994</v>
      </c>
      <c r="P16" s="63"/>
      <c r="Q16" s="63"/>
    </row>
    <row r="17" spans="1:17" s="62" customFormat="1" x14ac:dyDescent="0.25">
      <c r="A17" s="256"/>
      <c r="B17" s="258"/>
      <c r="C17" s="258"/>
      <c r="D17" s="258"/>
      <c r="E17" s="113" t="s">
        <v>16</v>
      </c>
      <c r="F17" s="8">
        <v>465</v>
      </c>
      <c r="G17" s="54">
        <v>10</v>
      </c>
      <c r="H17" s="54">
        <v>10</v>
      </c>
      <c r="I17" s="54">
        <v>10</v>
      </c>
      <c r="J17" s="139">
        <f t="shared" si="0"/>
        <v>4.6500000000000004</v>
      </c>
      <c r="K17" s="139">
        <f t="shared" si="1"/>
        <v>4.6500000000000004</v>
      </c>
      <c r="L17" s="139">
        <f t="shared" si="2"/>
        <v>4.6500000000000004</v>
      </c>
      <c r="M17" s="260"/>
      <c r="N17" s="254"/>
      <c r="O17" s="254"/>
      <c r="P17" s="63"/>
      <c r="Q17" s="63"/>
    </row>
    <row r="18" spans="1:17" s="62" customFormat="1" x14ac:dyDescent="0.25">
      <c r="A18" s="256"/>
      <c r="B18" s="258"/>
      <c r="C18" s="258"/>
      <c r="D18" s="258"/>
      <c r="E18" s="113" t="s">
        <v>54</v>
      </c>
      <c r="F18" s="8">
        <v>2070</v>
      </c>
      <c r="G18" s="54">
        <v>10</v>
      </c>
      <c r="H18" s="54">
        <v>10</v>
      </c>
      <c r="I18" s="54">
        <v>10</v>
      </c>
      <c r="J18" s="139">
        <f t="shared" si="0"/>
        <v>20.7</v>
      </c>
      <c r="K18" s="139">
        <f t="shared" si="1"/>
        <v>20.7</v>
      </c>
      <c r="L18" s="139">
        <f t="shared" si="2"/>
        <v>20.7</v>
      </c>
      <c r="M18" s="260"/>
      <c r="N18" s="254"/>
      <c r="O18" s="254"/>
      <c r="P18" s="63"/>
      <c r="Q18" s="63"/>
    </row>
    <row r="19" spans="1:17" s="62" customFormat="1" x14ac:dyDescent="0.25">
      <c r="A19" s="256"/>
      <c r="B19" s="258"/>
      <c r="C19" s="258"/>
      <c r="D19" s="258"/>
      <c r="E19" s="113" t="s">
        <v>15</v>
      </c>
      <c r="F19" s="8">
        <v>0</v>
      </c>
      <c r="G19" s="54">
        <v>200</v>
      </c>
      <c r="H19" s="54">
        <v>200</v>
      </c>
      <c r="I19" s="54">
        <v>200</v>
      </c>
      <c r="J19" s="139">
        <f t="shared" si="0"/>
        <v>0</v>
      </c>
      <c r="K19" s="139">
        <f t="shared" si="1"/>
        <v>0</v>
      </c>
      <c r="L19" s="139">
        <f t="shared" si="2"/>
        <v>0</v>
      </c>
      <c r="M19" s="260"/>
      <c r="N19" s="254"/>
      <c r="O19" s="254"/>
      <c r="P19" s="63"/>
      <c r="Q19" s="63"/>
    </row>
    <row r="20" spans="1:17" x14ac:dyDescent="0.25">
      <c r="A20" s="18" t="s">
        <v>3</v>
      </c>
      <c r="B20" s="19">
        <v>20</v>
      </c>
      <c r="C20" s="19">
        <v>35</v>
      </c>
      <c r="D20" s="19">
        <v>40</v>
      </c>
      <c r="E20" s="20" t="s">
        <v>4</v>
      </c>
      <c r="F20" s="8">
        <v>596</v>
      </c>
      <c r="G20" s="54">
        <v>20</v>
      </c>
      <c r="H20" s="54">
        <v>35</v>
      </c>
      <c r="I20" s="54">
        <v>40</v>
      </c>
      <c r="J20" s="7">
        <f t="shared" si="0"/>
        <v>11.92</v>
      </c>
      <c r="K20" s="7">
        <f t="shared" si="1"/>
        <v>20.86</v>
      </c>
      <c r="L20" s="7">
        <f t="shared" si="2"/>
        <v>23.84</v>
      </c>
      <c r="M20" s="106">
        <f>SUM(J20:J20)</f>
        <v>11.92</v>
      </c>
      <c r="N20" s="86">
        <f>SUM(K20)</f>
        <v>20.86</v>
      </c>
      <c r="O20" s="86">
        <f>SUM(L20)</f>
        <v>23.84</v>
      </c>
    </row>
    <row r="21" spans="1:17" x14ac:dyDescent="0.25">
      <c r="A21" s="58" t="s">
        <v>5</v>
      </c>
      <c r="B21" s="57"/>
      <c r="C21" s="57"/>
      <c r="D21" s="57"/>
      <c r="E21" s="57"/>
      <c r="F21" s="11"/>
      <c r="G21" s="22"/>
      <c r="H21" s="22"/>
      <c r="I21" s="22"/>
      <c r="J21" s="57"/>
      <c r="K21" s="7"/>
      <c r="L21" s="57"/>
      <c r="M21" s="57"/>
      <c r="N21" s="45"/>
      <c r="O21" s="45"/>
    </row>
    <row r="22" spans="1:17" x14ac:dyDescent="0.25">
      <c r="A22" s="352"/>
      <c r="B22" s="352"/>
      <c r="C22" s="352"/>
      <c r="D22" s="352"/>
      <c r="E22" s="352"/>
      <c r="F22" s="352"/>
      <c r="G22" s="352"/>
      <c r="H22" s="352"/>
      <c r="I22" s="352"/>
      <c r="J22" s="352"/>
      <c r="K22" s="352"/>
      <c r="L22" s="352"/>
      <c r="M22" s="352"/>
      <c r="N22" s="45"/>
      <c r="O22" s="45"/>
    </row>
    <row r="23" spans="1:17" x14ac:dyDescent="0.25">
      <c r="A23" s="379" t="s">
        <v>38</v>
      </c>
      <c r="B23" s="294"/>
      <c r="C23" s="294"/>
      <c r="D23" s="294"/>
      <c r="E23" s="294"/>
      <c r="F23" s="294"/>
      <c r="G23" s="294"/>
      <c r="H23" s="294"/>
      <c r="I23" s="294"/>
      <c r="J23" s="294"/>
      <c r="K23" s="55"/>
      <c r="L23" s="55"/>
      <c r="M23" s="12">
        <f>SUM(M7:M20)</f>
        <v>627.43100000000004</v>
      </c>
      <c r="N23" s="12">
        <f>SUM(N7:N20)</f>
        <v>876.30500000000006</v>
      </c>
      <c r="O23" s="12">
        <f>SUM(O7:O20)</f>
        <v>1120.1769999999999</v>
      </c>
    </row>
    <row r="24" spans="1:17" x14ac:dyDescent="0.25">
      <c r="A24" s="293" t="s">
        <v>127</v>
      </c>
      <c r="B24" s="293"/>
      <c r="C24" s="293"/>
      <c r="D24" s="293"/>
      <c r="E24" s="293"/>
      <c r="F24" s="293"/>
      <c r="G24" s="293"/>
      <c r="H24" s="293"/>
      <c r="I24" s="293"/>
      <c r="J24" s="293"/>
      <c r="K24" s="56"/>
      <c r="L24" s="56"/>
      <c r="M24" s="13">
        <f>M23*1.16</f>
        <v>727.81996000000004</v>
      </c>
      <c r="N24" s="13">
        <f>N23*1.16</f>
        <v>1016.5138000000001</v>
      </c>
      <c r="O24" s="13">
        <f>O23*1.16</f>
        <v>1299.4053199999998</v>
      </c>
    </row>
    <row r="25" spans="1:17" x14ac:dyDescent="0.25">
      <c r="A25" s="376"/>
      <c r="B25" s="377"/>
      <c r="C25" s="377"/>
      <c r="D25" s="377"/>
      <c r="E25" s="377"/>
      <c r="F25" s="377"/>
      <c r="G25" s="377"/>
      <c r="H25" s="377"/>
      <c r="I25" s="377"/>
      <c r="J25" s="378"/>
      <c r="K25" s="57"/>
      <c r="L25" s="57"/>
      <c r="M25" s="57"/>
      <c r="N25" s="45"/>
      <c r="O25" s="45"/>
    </row>
    <row r="27" spans="1:17" x14ac:dyDescent="0.25">
      <c r="F27" s="1"/>
    </row>
    <row r="28" spans="1:17" x14ac:dyDescent="0.25">
      <c r="F28" s="1"/>
    </row>
    <row r="29" spans="1:17" x14ac:dyDescent="0.25">
      <c r="F29" s="1"/>
    </row>
    <row r="30" spans="1:17" x14ac:dyDescent="0.25">
      <c r="F30" s="1"/>
    </row>
    <row r="31" spans="1:17" x14ac:dyDescent="0.25">
      <c r="F31" s="1"/>
    </row>
  </sheetData>
  <mergeCells count="32">
    <mergeCell ref="D16:D19"/>
    <mergeCell ref="M16:M19"/>
    <mergeCell ref="M5:O5"/>
    <mergeCell ref="N7:N12"/>
    <mergeCell ref="O7:O12"/>
    <mergeCell ref="N16:N19"/>
    <mergeCell ref="O16:O19"/>
    <mergeCell ref="O13:O15"/>
    <mergeCell ref="M13:M15"/>
    <mergeCell ref="N13:N15"/>
    <mergeCell ref="J5:L5"/>
    <mergeCell ref="A5:A6"/>
    <mergeCell ref="F5:F6"/>
    <mergeCell ref="E5:E6"/>
    <mergeCell ref="B5:D5"/>
    <mergeCell ref="G5:I5"/>
    <mergeCell ref="A25:J25"/>
    <mergeCell ref="A23:J23"/>
    <mergeCell ref="A24:J24"/>
    <mergeCell ref="A22:M22"/>
    <mergeCell ref="A7:A12"/>
    <mergeCell ref="B7:B12"/>
    <mergeCell ref="C7:C12"/>
    <mergeCell ref="D7:D12"/>
    <mergeCell ref="M7:M12"/>
    <mergeCell ref="A13:A15"/>
    <mergeCell ref="B13:B15"/>
    <mergeCell ref="C13:C15"/>
    <mergeCell ref="D13:D15"/>
    <mergeCell ref="A16:A19"/>
    <mergeCell ref="B16:B19"/>
    <mergeCell ref="C16:C19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3:Q28"/>
  <sheetViews>
    <sheetView topLeftCell="A5" zoomScaleNormal="100" workbookViewId="0">
      <selection activeCell="F13" sqref="F13"/>
    </sheetView>
  </sheetViews>
  <sheetFormatPr defaultColWidth="9.140625" defaultRowHeight="15" x14ac:dyDescent="0.25"/>
  <cols>
    <col min="1" max="1" width="27.140625" style="62" customWidth="1"/>
    <col min="2" max="2" width="12.28515625" style="62" customWidth="1"/>
    <col min="3" max="3" width="13.140625" style="62" customWidth="1"/>
    <col min="4" max="4" width="13.85546875" style="62" customWidth="1"/>
    <col min="5" max="5" width="30.42578125" style="62" customWidth="1"/>
    <col min="6" max="6" width="9.42578125" style="63" customWidth="1"/>
    <col min="7" max="9" width="11.42578125" style="62" customWidth="1"/>
    <col min="10" max="10" width="11.28515625" style="62" customWidth="1"/>
    <col min="11" max="12" width="11" style="62" customWidth="1"/>
    <col min="13" max="13" width="11.5703125" style="62" customWidth="1"/>
    <col min="14" max="14" width="10" style="62" customWidth="1"/>
    <col min="15" max="15" width="10.85546875" style="62" customWidth="1"/>
    <col min="16" max="17" width="9.140625" style="63"/>
    <col min="18" max="16384" width="9.140625" style="62"/>
  </cols>
  <sheetData>
    <row r="3" spans="1:17" x14ac:dyDescent="0.25">
      <c r="A3" s="64" t="s">
        <v>74</v>
      </c>
    </row>
    <row r="5" spans="1:17" s="173" customFormat="1" ht="19.5" customHeight="1" x14ac:dyDescent="0.25">
      <c r="A5" s="263" t="s">
        <v>6</v>
      </c>
      <c r="B5" s="271" t="s">
        <v>7</v>
      </c>
      <c r="C5" s="272"/>
      <c r="D5" s="273"/>
      <c r="E5" s="263" t="s">
        <v>8</v>
      </c>
      <c r="F5" s="314" t="s">
        <v>9</v>
      </c>
      <c r="G5" s="271" t="s">
        <v>10</v>
      </c>
      <c r="H5" s="272"/>
      <c r="I5" s="273"/>
      <c r="J5" s="271" t="s">
        <v>11</v>
      </c>
      <c r="K5" s="272"/>
      <c r="L5" s="273"/>
      <c r="M5" s="271" t="s">
        <v>12</v>
      </c>
      <c r="N5" s="272"/>
      <c r="O5" s="273"/>
      <c r="P5" s="63"/>
      <c r="Q5" s="63"/>
    </row>
    <row r="6" spans="1:17" s="173" customFormat="1" ht="39" customHeight="1" x14ac:dyDescent="0.25">
      <c r="A6" s="263"/>
      <c r="B6" s="172" t="s">
        <v>91</v>
      </c>
      <c r="C6" s="172" t="s">
        <v>92</v>
      </c>
      <c r="D6" s="172" t="s">
        <v>93</v>
      </c>
      <c r="E6" s="263"/>
      <c r="F6" s="314"/>
      <c r="G6" s="172" t="s">
        <v>105</v>
      </c>
      <c r="H6" s="172" t="s">
        <v>95</v>
      </c>
      <c r="I6" s="172" t="s">
        <v>96</v>
      </c>
      <c r="J6" s="172" t="s">
        <v>91</v>
      </c>
      <c r="K6" s="172" t="s">
        <v>97</v>
      </c>
      <c r="L6" s="172" t="s">
        <v>89</v>
      </c>
      <c r="M6" s="172" t="s">
        <v>100</v>
      </c>
      <c r="N6" s="172" t="s">
        <v>92</v>
      </c>
      <c r="O6" s="172" t="s">
        <v>89</v>
      </c>
      <c r="P6" s="63"/>
      <c r="Q6" s="63"/>
    </row>
    <row r="7" spans="1:17" ht="18" customHeight="1" x14ac:dyDescent="0.25">
      <c r="A7" s="285" t="s">
        <v>161</v>
      </c>
      <c r="B7" s="278" t="s">
        <v>162</v>
      </c>
      <c r="C7" s="278" t="s">
        <v>169</v>
      </c>
      <c r="D7" s="278" t="s">
        <v>163</v>
      </c>
      <c r="E7" s="112" t="s">
        <v>47</v>
      </c>
      <c r="F7" s="170">
        <v>2300</v>
      </c>
      <c r="G7" s="84">
        <v>60</v>
      </c>
      <c r="H7" s="227">
        <v>89</v>
      </c>
      <c r="I7" s="227">
        <v>104</v>
      </c>
      <c r="J7" s="139">
        <f t="shared" ref="J7:J25" si="0">F7*G7/1000</f>
        <v>138</v>
      </c>
      <c r="K7" s="139">
        <f t="shared" ref="K7:K25" si="1">F7*H7/1000</f>
        <v>204.7</v>
      </c>
      <c r="L7" s="139">
        <f t="shared" ref="L7:L25" si="2">F7*I7/1000</f>
        <v>239.2</v>
      </c>
      <c r="M7" s="362">
        <f>SUM(J7:J13)</f>
        <v>174.20800000000003</v>
      </c>
      <c r="N7" s="362">
        <f>SUM(K7:K13)</f>
        <v>244.23200000000003</v>
      </c>
      <c r="O7" s="287">
        <f>SUM(L7:L13)</f>
        <v>281.26800000000003</v>
      </c>
    </row>
    <row r="8" spans="1:17" x14ac:dyDescent="0.25">
      <c r="A8" s="286"/>
      <c r="B8" s="279"/>
      <c r="C8" s="279"/>
      <c r="D8" s="279"/>
      <c r="E8" s="112" t="s">
        <v>0</v>
      </c>
      <c r="F8" s="71">
        <v>211</v>
      </c>
      <c r="G8" s="222">
        <v>9</v>
      </c>
      <c r="H8" s="186">
        <v>11</v>
      </c>
      <c r="I8" s="186">
        <v>12</v>
      </c>
      <c r="J8" s="139">
        <f t="shared" si="0"/>
        <v>1.899</v>
      </c>
      <c r="K8" s="139">
        <f t="shared" si="1"/>
        <v>2.3210000000000002</v>
      </c>
      <c r="L8" s="139">
        <f t="shared" si="2"/>
        <v>2.532</v>
      </c>
      <c r="M8" s="363"/>
      <c r="N8" s="363"/>
      <c r="O8" s="287"/>
    </row>
    <row r="9" spans="1:17" x14ac:dyDescent="0.25">
      <c r="A9" s="286"/>
      <c r="B9" s="279"/>
      <c r="C9" s="279"/>
      <c r="D9" s="279"/>
      <c r="E9" s="112" t="s">
        <v>181</v>
      </c>
      <c r="F9" s="118">
        <v>577</v>
      </c>
      <c r="G9" s="223">
        <v>9</v>
      </c>
      <c r="H9" s="186">
        <v>11</v>
      </c>
      <c r="I9" s="186">
        <v>12</v>
      </c>
      <c r="J9" s="139">
        <f t="shared" si="0"/>
        <v>5.1929999999999996</v>
      </c>
      <c r="K9" s="139">
        <f t="shared" si="1"/>
        <v>6.3470000000000004</v>
      </c>
      <c r="L9" s="139">
        <f t="shared" si="2"/>
        <v>6.9240000000000004</v>
      </c>
      <c r="M9" s="363"/>
      <c r="N9" s="363"/>
      <c r="O9" s="287"/>
    </row>
    <row r="10" spans="1:17" ht="17.25" customHeight="1" x14ac:dyDescent="0.25">
      <c r="A10" s="286"/>
      <c r="B10" s="279"/>
      <c r="C10" s="279"/>
      <c r="D10" s="279"/>
      <c r="E10" s="112" t="s">
        <v>61</v>
      </c>
      <c r="F10" s="71">
        <v>826</v>
      </c>
      <c r="G10" s="190">
        <v>6</v>
      </c>
      <c r="H10" s="191">
        <v>7</v>
      </c>
      <c r="I10" s="191">
        <v>8</v>
      </c>
      <c r="J10" s="139">
        <f t="shared" si="0"/>
        <v>4.9560000000000004</v>
      </c>
      <c r="K10" s="139">
        <f t="shared" si="1"/>
        <v>5.782</v>
      </c>
      <c r="L10" s="139">
        <f t="shared" si="2"/>
        <v>6.6079999999999997</v>
      </c>
      <c r="M10" s="363"/>
      <c r="N10" s="363"/>
      <c r="O10" s="287"/>
    </row>
    <row r="11" spans="1:17" x14ac:dyDescent="0.25">
      <c r="A11" s="286"/>
      <c r="B11" s="279"/>
      <c r="C11" s="279"/>
      <c r="D11" s="279"/>
      <c r="E11" s="112" t="s">
        <v>2</v>
      </c>
      <c r="F11" s="71">
        <v>922</v>
      </c>
      <c r="G11" s="190">
        <v>5</v>
      </c>
      <c r="H11" s="191">
        <v>6</v>
      </c>
      <c r="I11" s="191">
        <v>7</v>
      </c>
      <c r="J11" s="139">
        <f t="shared" si="0"/>
        <v>4.6100000000000003</v>
      </c>
      <c r="K11" s="139">
        <f t="shared" si="1"/>
        <v>5.532</v>
      </c>
      <c r="L11" s="139">
        <f t="shared" si="2"/>
        <v>6.4539999999999997</v>
      </c>
      <c r="M11" s="363"/>
      <c r="N11" s="363"/>
      <c r="O11" s="287"/>
    </row>
    <row r="12" spans="1:17" x14ac:dyDescent="0.25">
      <c r="A12" s="286"/>
      <c r="B12" s="279"/>
      <c r="C12" s="279"/>
      <c r="D12" s="279"/>
      <c r="E12" s="112" t="s">
        <v>59</v>
      </c>
      <c r="F12" s="71">
        <v>3885</v>
      </c>
      <c r="G12" s="190">
        <v>5</v>
      </c>
      <c r="H12" s="191">
        <v>5</v>
      </c>
      <c r="I12" s="191">
        <v>5</v>
      </c>
      <c r="J12" s="139">
        <f t="shared" si="0"/>
        <v>19.425000000000001</v>
      </c>
      <c r="K12" s="139">
        <f t="shared" si="1"/>
        <v>19.425000000000001</v>
      </c>
      <c r="L12" s="139">
        <f t="shared" si="2"/>
        <v>19.425000000000001</v>
      </c>
      <c r="M12" s="363"/>
      <c r="N12" s="363"/>
      <c r="O12" s="287"/>
    </row>
    <row r="13" spans="1:17" x14ac:dyDescent="0.25">
      <c r="A13" s="225"/>
      <c r="B13" s="380"/>
      <c r="C13" s="380"/>
      <c r="D13" s="380"/>
      <c r="E13" s="112" t="s">
        <v>53</v>
      </c>
      <c r="F13" s="71">
        <v>125</v>
      </c>
      <c r="G13" s="148">
        <v>1</v>
      </c>
      <c r="H13" s="155">
        <v>1</v>
      </c>
      <c r="I13" s="155">
        <v>1</v>
      </c>
      <c r="J13" s="226">
        <f t="shared" si="0"/>
        <v>0.125</v>
      </c>
      <c r="K13" s="226">
        <f t="shared" si="1"/>
        <v>0.125</v>
      </c>
      <c r="L13" s="226">
        <f t="shared" si="2"/>
        <v>0.125</v>
      </c>
      <c r="M13" s="364"/>
      <c r="N13" s="364"/>
      <c r="O13" s="287"/>
    </row>
    <row r="14" spans="1:17" s="1" customFormat="1" x14ac:dyDescent="0.25">
      <c r="A14" s="241" t="s">
        <v>112</v>
      </c>
      <c r="B14" s="244" t="s">
        <v>119</v>
      </c>
      <c r="C14" s="280">
        <v>25</v>
      </c>
      <c r="D14" s="280">
        <v>30</v>
      </c>
      <c r="E14" s="116" t="s">
        <v>1</v>
      </c>
      <c r="F14" s="9">
        <v>5704</v>
      </c>
      <c r="G14" s="186">
        <v>7</v>
      </c>
      <c r="H14" s="186">
        <v>8</v>
      </c>
      <c r="I14" s="186">
        <v>8</v>
      </c>
      <c r="J14" s="139">
        <f t="shared" si="0"/>
        <v>39.927999999999997</v>
      </c>
      <c r="K14" s="139">
        <f t="shared" si="1"/>
        <v>45.631999999999998</v>
      </c>
      <c r="L14" s="139">
        <f t="shared" si="2"/>
        <v>45.631999999999998</v>
      </c>
      <c r="M14" s="283">
        <f>SUM(J14:J18)</f>
        <v>108.31599999999999</v>
      </c>
      <c r="N14" s="283">
        <f>SUM(K14:K18)</f>
        <v>125.56699999999998</v>
      </c>
      <c r="O14" s="283">
        <f>SUM(L14:L18)</f>
        <v>139.88900000000001</v>
      </c>
      <c r="P14" s="63"/>
      <c r="Q14" s="63"/>
    </row>
    <row r="15" spans="1:17" s="1" customFormat="1" x14ac:dyDescent="0.25">
      <c r="A15" s="242"/>
      <c r="B15" s="245"/>
      <c r="C15" s="281"/>
      <c r="D15" s="281"/>
      <c r="E15" s="116" t="s">
        <v>81</v>
      </c>
      <c r="F15" s="9">
        <v>2924</v>
      </c>
      <c r="G15" s="168">
        <v>12</v>
      </c>
      <c r="H15" s="168">
        <v>15</v>
      </c>
      <c r="I15" s="168">
        <v>18</v>
      </c>
      <c r="J15" s="139">
        <f t="shared" si="0"/>
        <v>35.088000000000001</v>
      </c>
      <c r="K15" s="139">
        <f t="shared" si="1"/>
        <v>43.86</v>
      </c>
      <c r="L15" s="139">
        <f t="shared" si="2"/>
        <v>52.631999999999998</v>
      </c>
      <c r="M15" s="283"/>
      <c r="N15" s="283"/>
      <c r="O15" s="283"/>
      <c r="P15" s="63"/>
      <c r="Q15" s="63"/>
    </row>
    <row r="16" spans="1:17" s="1" customFormat="1" ht="15" customHeight="1" x14ac:dyDescent="0.25">
      <c r="A16" s="242"/>
      <c r="B16" s="245"/>
      <c r="C16" s="281"/>
      <c r="D16" s="281"/>
      <c r="E16" s="117" t="s">
        <v>72</v>
      </c>
      <c r="F16" s="71">
        <v>595</v>
      </c>
      <c r="G16" s="168">
        <v>5</v>
      </c>
      <c r="H16" s="168">
        <v>6</v>
      </c>
      <c r="I16" s="168">
        <v>8</v>
      </c>
      <c r="J16" s="139">
        <f t="shared" si="0"/>
        <v>2.9750000000000001</v>
      </c>
      <c r="K16" s="139">
        <f t="shared" si="1"/>
        <v>3.57</v>
      </c>
      <c r="L16" s="139">
        <f t="shared" si="2"/>
        <v>4.76</v>
      </c>
      <c r="M16" s="283"/>
      <c r="N16" s="283"/>
      <c r="O16" s="283"/>
      <c r="P16" s="63"/>
      <c r="Q16" s="63"/>
    </row>
    <row r="17" spans="1:17" s="1" customFormat="1" x14ac:dyDescent="0.25">
      <c r="A17" s="242"/>
      <c r="B17" s="245"/>
      <c r="C17" s="281"/>
      <c r="D17" s="281"/>
      <c r="E17" s="116" t="s">
        <v>17</v>
      </c>
      <c r="F17" s="171">
        <v>2180</v>
      </c>
      <c r="G17" s="168">
        <v>5</v>
      </c>
      <c r="H17" s="168">
        <v>6</v>
      </c>
      <c r="I17" s="168">
        <v>8</v>
      </c>
      <c r="J17" s="139">
        <f t="shared" si="0"/>
        <v>10.9</v>
      </c>
      <c r="K17" s="139">
        <f t="shared" si="1"/>
        <v>13.08</v>
      </c>
      <c r="L17" s="139">
        <f t="shared" si="2"/>
        <v>17.440000000000001</v>
      </c>
      <c r="M17" s="283"/>
      <c r="N17" s="283"/>
      <c r="O17" s="283"/>
      <c r="P17" s="63"/>
      <c r="Q17" s="63"/>
    </row>
    <row r="18" spans="1:17" s="1" customFormat="1" x14ac:dyDescent="0.25">
      <c r="A18" s="243"/>
      <c r="B18" s="246"/>
      <c r="C18" s="282"/>
      <c r="D18" s="282"/>
      <c r="E18" s="116" t="s">
        <v>59</v>
      </c>
      <c r="F18" s="171">
        <v>3885</v>
      </c>
      <c r="G18" s="168">
        <v>5</v>
      </c>
      <c r="H18" s="168">
        <v>5</v>
      </c>
      <c r="I18" s="168">
        <v>5</v>
      </c>
      <c r="J18" s="139">
        <f t="shared" si="0"/>
        <v>19.425000000000001</v>
      </c>
      <c r="K18" s="139">
        <f t="shared" si="1"/>
        <v>19.425000000000001</v>
      </c>
      <c r="L18" s="139">
        <f t="shared" si="2"/>
        <v>19.425000000000001</v>
      </c>
      <c r="M18" s="284"/>
      <c r="N18" s="284"/>
      <c r="O18" s="284"/>
      <c r="P18" s="63"/>
      <c r="Q18" s="63"/>
    </row>
    <row r="19" spans="1:17" x14ac:dyDescent="0.25">
      <c r="A19" s="308" t="s">
        <v>27</v>
      </c>
      <c r="B19" s="310">
        <v>120</v>
      </c>
      <c r="C19" s="311">
        <v>140</v>
      </c>
      <c r="D19" s="311">
        <v>170</v>
      </c>
      <c r="E19" s="197" t="s">
        <v>35</v>
      </c>
      <c r="F19" s="187">
        <v>785</v>
      </c>
      <c r="G19" s="72">
        <v>43</v>
      </c>
      <c r="H19" s="68">
        <v>50</v>
      </c>
      <c r="I19" s="68">
        <v>61</v>
      </c>
      <c r="J19" s="7">
        <f t="shared" si="0"/>
        <v>33.755000000000003</v>
      </c>
      <c r="K19" s="7">
        <f t="shared" si="1"/>
        <v>39.25</v>
      </c>
      <c r="L19" s="7">
        <f t="shared" si="2"/>
        <v>47.884999999999998</v>
      </c>
      <c r="M19" s="305">
        <f>SUM(J19:J20)</f>
        <v>62.275000000000006</v>
      </c>
      <c r="N19" s="305">
        <f>SUM(K19:K20)</f>
        <v>73.47399999999999</v>
      </c>
      <c r="O19" s="305">
        <f>SUM(L19:L20)</f>
        <v>87.812999999999988</v>
      </c>
    </row>
    <row r="20" spans="1:17" x14ac:dyDescent="0.25">
      <c r="A20" s="309"/>
      <c r="B20" s="310"/>
      <c r="C20" s="311"/>
      <c r="D20" s="311"/>
      <c r="E20" s="197" t="s">
        <v>1</v>
      </c>
      <c r="F20" s="187">
        <v>5704</v>
      </c>
      <c r="G20" s="72">
        <v>5</v>
      </c>
      <c r="H20" s="68">
        <v>6</v>
      </c>
      <c r="I20" s="68">
        <v>7</v>
      </c>
      <c r="J20" s="7">
        <f t="shared" si="0"/>
        <v>28.52</v>
      </c>
      <c r="K20" s="7">
        <f t="shared" si="1"/>
        <v>34.223999999999997</v>
      </c>
      <c r="L20" s="7">
        <f t="shared" si="2"/>
        <v>39.927999999999997</v>
      </c>
      <c r="M20" s="305"/>
      <c r="N20" s="305"/>
      <c r="O20" s="305"/>
    </row>
    <row r="21" spans="1:17" s="1" customFormat="1" ht="15" customHeight="1" x14ac:dyDescent="0.25">
      <c r="A21" s="319" t="s">
        <v>134</v>
      </c>
      <c r="B21" s="257">
        <v>200</v>
      </c>
      <c r="C21" s="321">
        <v>200</v>
      </c>
      <c r="D21" s="321">
        <v>200</v>
      </c>
      <c r="E21" s="112" t="s">
        <v>143</v>
      </c>
      <c r="F21" s="71">
        <v>819</v>
      </c>
      <c r="G21" s="100">
        <v>123</v>
      </c>
      <c r="H21" s="100">
        <v>123</v>
      </c>
      <c r="I21" s="100">
        <v>123</v>
      </c>
      <c r="J21" s="69">
        <f t="shared" si="0"/>
        <v>100.73699999999999</v>
      </c>
      <c r="K21" s="69">
        <f t="shared" si="1"/>
        <v>100.73699999999999</v>
      </c>
      <c r="L21" s="69">
        <f t="shared" si="2"/>
        <v>100.73699999999999</v>
      </c>
      <c r="M21" s="322">
        <f>SUM(J21:J24)</f>
        <v>169.887</v>
      </c>
      <c r="N21" s="322">
        <f>SUM(K21:K24)</f>
        <v>169.887</v>
      </c>
      <c r="O21" s="325">
        <f>SUM(L21:L24)</f>
        <v>169.887</v>
      </c>
      <c r="P21" s="2"/>
      <c r="Q21" s="2"/>
    </row>
    <row r="22" spans="1:17" s="1" customFormat="1" x14ac:dyDescent="0.25">
      <c r="A22" s="320"/>
      <c r="B22" s="258"/>
      <c r="C22" s="321"/>
      <c r="D22" s="321"/>
      <c r="E22" s="113" t="s">
        <v>144</v>
      </c>
      <c r="F22" s="71">
        <v>4300</v>
      </c>
      <c r="G22" s="60">
        <v>15</v>
      </c>
      <c r="H22" s="60">
        <v>15</v>
      </c>
      <c r="I22" s="60">
        <v>15</v>
      </c>
      <c r="J22" s="69">
        <f t="shared" si="0"/>
        <v>64.5</v>
      </c>
      <c r="K22" s="69">
        <f t="shared" si="1"/>
        <v>64.5</v>
      </c>
      <c r="L22" s="69">
        <f t="shared" si="2"/>
        <v>64.5</v>
      </c>
      <c r="M22" s="323"/>
      <c r="N22" s="323"/>
      <c r="O22" s="325"/>
      <c r="P22" s="2"/>
      <c r="Q22" s="2"/>
    </row>
    <row r="23" spans="1:17" s="1" customFormat="1" x14ac:dyDescent="0.25">
      <c r="A23" s="320"/>
      <c r="B23" s="258"/>
      <c r="C23" s="321"/>
      <c r="D23" s="321"/>
      <c r="E23" s="5" t="s">
        <v>16</v>
      </c>
      <c r="F23" s="4">
        <v>465</v>
      </c>
      <c r="G23" s="60">
        <v>10</v>
      </c>
      <c r="H23" s="60">
        <v>10</v>
      </c>
      <c r="I23" s="60">
        <v>10</v>
      </c>
      <c r="J23" s="69">
        <f t="shared" si="0"/>
        <v>4.6500000000000004</v>
      </c>
      <c r="K23" s="69">
        <f t="shared" si="1"/>
        <v>4.6500000000000004</v>
      </c>
      <c r="L23" s="69">
        <f t="shared" si="2"/>
        <v>4.6500000000000004</v>
      </c>
      <c r="M23" s="323"/>
      <c r="N23" s="323"/>
      <c r="O23" s="325"/>
      <c r="P23" s="2"/>
      <c r="Q23" s="2"/>
    </row>
    <row r="24" spans="1:17" s="1" customFormat="1" x14ac:dyDescent="0.25">
      <c r="A24" s="320"/>
      <c r="B24" s="291"/>
      <c r="C24" s="321"/>
      <c r="D24" s="321"/>
      <c r="E24" s="112" t="s">
        <v>15</v>
      </c>
      <c r="F24" s="115">
        <v>0</v>
      </c>
      <c r="G24" s="168">
        <v>200</v>
      </c>
      <c r="H24" s="60">
        <v>200</v>
      </c>
      <c r="I24" s="60">
        <v>200</v>
      </c>
      <c r="J24" s="69">
        <f t="shared" si="0"/>
        <v>0</v>
      </c>
      <c r="K24" s="69">
        <f t="shared" si="1"/>
        <v>0</v>
      </c>
      <c r="L24" s="69">
        <f t="shared" si="2"/>
        <v>0</v>
      </c>
      <c r="M24" s="324"/>
      <c r="N24" s="323"/>
      <c r="O24" s="325"/>
      <c r="P24" s="2"/>
      <c r="Q24" s="2"/>
    </row>
    <row r="25" spans="1:17" s="1" customFormat="1" x14ac:dyDescent="0.25">
      <c r="A25" s="18" t="s">
        <v>3</v>
      </c>
      <c r="B25" s="19">
        <v>20</v>
      </c>
      <c r="C25" s="19">
        <v>35</v>
      </c>
      <c r="D25" s="19">
        <v>40</v>
      </c>
      <c r="E25" s="20" t="s">
        <v>4</v>
      </c>
      <c r="F25" s="8">
        <v>596</v>
      </c>
      <c r="G25" s="54">
        <v>20</v>
      </c>
      <c r="H25" s="54">
        <v>35</v>
      </c>
      <c r="I25" s="54">
        <v>40</v>
      </c>
      <c r="J25" s="69">
        <f t="shared" si="0"/>
        <v>11.92</v>
      </c>
      <c r="K25" s="69">
        <f t="shared" si="1"/>
        <v>20.86</v>
      </c>
      <c r="L25" s="69">
        <f t="shared" si="2"/>
        <v>23.84</v>
      </c>
      <c r="M25" s="106">
        <f>SUM(J25:J25)</f>
        <v>11.92</v>
      </c>
      <c r="N25" s="86">
        <f>SUM(K25)</f>
        <v>20.86</v>
      </c>
      <c r="O25" s="86">
        <f>SUM(L25)</f>
        <v>23.84</v>
      </c>
      <c r="P25" s="2"/>
      <c r="Q25" s="2"/>
    </row>
    <row r="26" spans="1:17" ht="15" customHeight="1" x14ac:dyDescent="0.25">
      <c r="A26" s="306" t="s">
        <v>5</v>
      </c>
      <c r="B26" s="306"/>
      <c r="C26" s="306"/>
      <c r="D26" s="306"/>
      <c r="E26" s="306"/>
      <c r="F26" s="306"/>
      <c r="G26" s="22"/>
      <c r="H26" s="22"/>
      <c r="I26" s="22"/>
      <c r="J26" s="73"/>
      <c r="K26" s="73"/>
      <c r="L26" s="73"/>
      <c r="M26" s="74"/>
      <c r="N26" s="65"/>
      <c r="O26" s="65"/>
    </row>
    <row r="27" spans="1:17" ht="15" customHeight="1" x14ac:dyDescent="0.25">
      <c r="A27" s="274" t="s">
        <v>38</v>
      </c>
      <c r="B27" s="274"/>
      <c r="C27" s="274"/>
      <c r="D27" s="274"/>
      <c r="E27" s="274"/>
      <c r="F27" s="274"/>
      <c r="G27" s="274"/>
      <c r="H27" s="274"/>
      <c r="I27" s="274"/>
      <c r="J27" s="274"/>
      <c r="K27" s="75"/>
      <c r="L27" s="75"/>
      <c r="M27" s="76">
        <f>SUM(M7:M25)</f>
        <v>526.60599999999988</v>
      </c>
      <c r="N27" s="76">
        <f>SUM(N7:N25)</f>
        <v>634.02</v>
      </c>
      <c r="O27" s="179">
        <f>SUM(O7:O25)</f>
        <v>702.697</v>
      </c>
    </row>
    <row r="28" spans="1:17" x14ac:dyDescent="0.25">
      <c r="A28" s="275" t="s">
        <v>127</v>
      </c>
      <c r="B28" s="275"/>
      <c r="C28" s="275"/>
      <c r="D28" s="275"/>
      <c r="E28" s="275"/>
      <c r="F28" s="275"/>
      <c r="G28" s="275"/>
      <c r="H28" s="275"/>
      <c r="I28" s="275"/>
      <c r="J28" s="275"/>
      <c r="K28" s="77"/>
      <c r="L28" s="77"/>
      <c r="M28" s="78">
        <f>M27*1.16</f>
        <v>610.86295999999982</v>
      </c>
      <c r="N28" s="138">
        <f>N27*1.16</f>
        <v>735.46319999999992</v>
      </c>
      <c r="O28" s="138">
        <f>O27*1.16</f>
        <v>815.12851999999998</v>
      </c>
    </row>
  </sheetData>
  <mergeCells count="38">
    <mergeCell ref="N21:N24"/>
    <mergeCell ref="A7:A12"/>
    <mergeCell ref="A19:A20"/>
    <mergeCell ref="B19:B20"/>
    <mergeCell ref="C19:C20"/>
    <mergeCell ref="D19:D20"/>
    <mergeCell ref="M19:M20"/>
    <mergeCell ref="N19:N20"/>
    <mergeCell ref="B7:B13"/>
    <mergeCell ref="C7:C13"/>
    <mergeCell ref="D7:D13"/>
    <mergeCell ref="M7:M13"/>
    <mergeCell ref="N7:N13"/>
    <mergeCell ref="O21:O24"/>
    <mergeCell ref="A27:J27"/>
    <mergeCell ref="A28:J28"/>
    <mergeCell ref="A26:F26"/>
    <mergeCell ref="M5:O5"/>
    <mergeCell ref="A5:A6"/>
    <mergeCell ref="B5:D5"/>
    <mergeCell ref="E5:E6"/>
    <mergeCell ref="F5:F6"/>
    <mergeCell ref="G5:I5"/>
    <mergeCell ref="J5:L5"/>
    <mergeCell ref="A21:A24"/>
    <mergeCell ref="B21:B24"/>
    <mergeCell ref="C21:C24"/>
    <mergeCell ref="D21:D24"/>
    <mergeCell ref="M21:M24"/>
    <mergeCell ref="O7:O13"/>
    <mergeCell ref="O19:O20"/>
    <mergeCell ref="A14:A18"/>
    <mergeCell ref="B14:B18"/>
    <mergeCell ref="C14:C18"/>
    <mergeCell ref="D14:D18"/>
    <mergeCell ref="M14:M18"/>
    <mergeCell ref="N14:N18"/>
    <mergeCell ref="O14:O18"/>
  </mergeCells>
  <pageMargins left="0.7" right="0.7" top="0.75" bottom="0.75" header="0.3" footer="0.3"/>
  <pageSetup paperSize="9" scale="63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3:Q26"/>
  <sheetViews>
    <sheetView zoomScaleNormal="100" workbookViewId="0">
      <selection activeCell="C7" sqref="C7:C14"/>
    </sheetView>
  </sheetViews>
  <sheetFormatPr defaultColWidth="9.140625" defaultRowHeight="15" x14ac:dyDescent="0.25"/>
  <cols>
    <col min="1" max="1" width="24.140625" style="1" customWidth="1"/>
    <col min="2" max="2" width="12" style="1" customWidth="1"/>
    <col min="3" max="3" width="12.5703125" style="1" customWidth="1"/>
    <col min="4" max="4" width="12.7109375" style="1" customWidth="1"/>
    <col min="5" max="5" width="21.28515625" style="1" customWidth="1"/>
    <col min="6" max="6" width="8.85546875" style="2" customWidth="1"/>
    <col min="7" max="7" width="10.5703125" style="1" customWidth="1"/>
    <col min="8" max="8" width="9.5703125" style="1" customWidth="1"/>
    <col min="9" max="9" width="10.42578125" style="1" customWidth="1"/>
    <col min="10" max="10" width="8.42578125" style="1" customWidth="1"/>
    <col min="11" max="11" width="9.5703125" style="1" customWidth="1"/>
    <col min="12" max="12" width="10.5703125" style="1" customWidth="1"/>
    <col min="13" max="13" width="10.85546875" style="1" customWidth="1"/>
    <col min="14" max="14" width="10.28515625" style="1" customWidth="1"/>
    <col min="15" max="15" width="11.42578125" style="1" customWidth="1"/>
    <col min="16" max="16384" width="9.140625" style="1"/>
  </cols>
  <sheetData>
    <row r="3" spans="1:17" x14ac:dyDescent="0.25">
      <c r="A3" s="3" t="s">
        <v>75</v>
      </c>
    </row>
    <row r="4" spans="1:17" ht="9.75" customHeight="1" x14ac:dyDescent="0.25"/>
    <row r="5" spans="1:17" s="175" customFormat="1" ht="19.5" customHeight="1" x14ac:dyDescent="0.25">
      <c r="A5" s="267" t="s">
        <v>6</v>
      </c>
      <c r="B5" s="263" t="s">
        <v>7</v>
      </c>
      <c r="C5" s="263"/>
      <c r="D5" s="263"/>
      <c r="E5" s="267" t="s">
        <v>8</v>
      </c>
      <c r="F5" s="269" t="s">
        <v>9</v>
      </c>
      <c r="G5" s="271" t="s">
        <v>10</v>
      </c>
      <c r="H5" s="272"/>
      <c r="I5" s="273"/>
      <c r="J5" s="271" t="s">
        <v>11</v>
      </c>
      <c r="K5" s="272"/>
      <c r="L5" s="273"/>
      <c r="M5" s="271" t="s">
        <v>12</v>
      </c>
      <c r="N5" s="272"/>
      <c r="O5" s="273"/>
      <c r="P5" s="1"/>
      <c r="Q5" s="1"/>
    </row>
    <row r="6" spans="1:17" s="175" customFormat="1" ht="36.75" customHeight="1" x14ac:dyDescent="0.25">
      <c r="A6" s="268"/>
      <c r="B6" s="172" t="s">
        <v>91</v>
      </c>
      <c r="C6" s="172" t="s">
        <v>92</v>
      </c>
      <c r="D6" s="172" t="s">
        <v>93</v>
      </c>
      <c r="E6" s="268"/>
      <c r="F6" s="270"/>
      <c r="G6" s="172" t="s">
        <v>105</v>
      </c>
      <c r="H6" s="172" t="s">
        <v>95</v>
      </c>
      <c r="I6" s="172" t="s">
        <v>96</v>
      </c>
      <c r="J6" s="172" t="s">
        <v>91</v>
      </c>
      <c r="K6" s="172" t="s">
        <v>97</v>
      </c>
      <c r="L6" s="172" t="s">
        <v>89</v>
      </c>
      <c r="M6" s="172" t="s">
        <v>100</v>
      </c>
      <c r="N6" s="172" t="s">
        <v>92</v>
      </c>
      <c r="O6" s="172" t="s">
        <v>89</v>
      </c>
      <c r="P6" s="1"/>
      <c r="Q6" s="1"/>
    </row>
    <row r="7" spans="1:17" ht="15" customHeight="1" x14ac:dyDescent="0.25">
      <c r="A7" s="241" t="s">
        <v>184</v>
      </c>
      <c r="B7" s="312" t="s">
        <v>160</v>
      </c>
      <c r="C7" s="244" t="s">
        <v>160</v>
      </c>
      <c r="D7" s="244" t="s">
        <v>160</v>
      </c>
      <c r="E7" s="213" t="s">
        <v>31</v>
      </c>
      <c r="F7" s="9">
        <v>4000</v>
      </c>
      <c r="G7" s="54">
        <v>67</v>
      </c>
      <c r="H7" s="54">
        <v>67</v>
      </c>
      <c r="I7" s="54">
        <v>67</v>
      </c>
      <c r="J7" s="7">
        <f>F7*G7/1000</f>
        <v>268</v>
      </c>
      <c r="K7" s="7">
        <f>F7*H7/1000</f>
        <v>268</v>
      </c>
      <c r="L7" s="7">
        <f>F7*I7/1000</f>
        <v>268</v>
      </c>
      <c r="M7" s="304">
        <f>SUM(J7:J14)</f>
        <v>488.31350000000003</v>
      </c>
      <c r="N7" s="304">
        <f>SUM(K7:K14)</f>
        <v>488.27600000000001</v>
      </c>
      <c r="O7" s="302">
        <f>SUM(L7:L14)</f>
        <v>488.31350000000003</v>
      </c>
    </row>
    <row r="8" spans="1:17" ht="15" customHeight="1" x14ac:dyDescent="0.25">
      <c r="A8" s="242"/>
      <c r="B8" s="313"/>
      <c r="C8" s="245"/>
      <c r="D8" s="245"/>
      <c r="E8" s="213" t="s">
        <v>142</v>
      </c>
      <c r="F8" s="4">
        <v>2757</v>
      </c>
      <c r="G8" s="54">
        <v>55</v>
      </c>
      <c r="H8" s="54">
        <v>55</v>
      </c>
      <c r="I8" s="54">
        <v>55</v>
      </c>
      <c r="J8" s="7">
        <f t="shared" ref="J8:J18" si="0">F8*G8/1000</f>
        <v>151.63499999999999</v>
      </c>
      <c r="K8" s="7">
        <f t="shared" ref="K8:K18" si="1">F8*H8/1000</f>
        <v>151.63499999999999</v>
      </c>
      <c r="L8" s="7">
        <f t="shared" ref="L8:L18" si="2">F8*I8/1000</f>
        <v>151.63499999999999</v>
      </c>
      <c r="M8" s="283"/>
      <c r="N8" s="283"/>
      <c r="O8" s="303"/>
    </row>
    <row r="9" spans="1:17" ht="15" customHeight="1" x14ac:dyDescent="0.25">
      <c r="A9" s="242"/>
      <c r="B9" s="313"/>
      <c r="C9" s="245"/>
      <c r="D9" s="245"/>
      <c r="E9" s="213" t="s">
        <v>150</v>
      </c>
      <c r="F9" s="9">
        <v>689</v>
      </c>
      <c r="G9" s="54">
        <v>5</v>
      </c>
      <c r="H9" s="54">
        <v>5</v>
      </c>
      <c r="I9" s="54">
        <v>5</v>
      </c>
      <c r="J9" s="7">
        <f t="shared" si="0"/>
        <v>3.4449999999999998</v>
      </c>
      <c r="K9" s="7">
        <f t="shared" si="1"/>
        <v>3.4449999999999998</v>
      </c>
      <c r="L9" s="7">
        <f t="shared" si="2"/>
        <v>3.4449999999999998</v>
      </c>
      <c r="M9" s="283"/>
      <c r="N9" s="283"/>
      <c r="O9" s="303"/>
    </row>
    <row r="10" spans="1:17" x14ac:dyDescent="0.25">
      <c r="A10" s="242"/>
      <c r="B10" s="313"/>
      <c r="C10" s="245"/>
      <c r="D10" s="245"/>
      <c r="E10" s="213" t="s">
        <v>116</v>
      </c>
      <c r="F10" s="4">
        <v>770</v>
      </c>
      <c r="G10" s="54">
        <v>16</v>
      </c>
      <c r="H10" s="54">
        <v>16</v>
      </c>
      <c r="I10" s="54">
        <v>16</v>
      </c>
      <c r="J10" s="7">
        <f t="shared" si="0"/>
        <v>12.32</v>
      </c>
      <c r="K10" s="7">
        <f t="shared" si="1"/>
        <v>12.32</v>
      </c>
      <c r="L10" s="7">
        <f t="shared" si="2"/>
        <v>12.32</v>
      </c>
      <c r="M10" s="283"/>
      <c r="N10" s="283"/>
      <c r="O10" s="303"/>
    </row>
    <row r="11" spans="1:17" ht="15" customHeight="1" x14ac:dyDescent="0.25">
      <c r="A11" s="242"/>
      <c r="B11" s="313"/>
      <c r="C11" s="245"/>
      <c r="D11" s="245"/>
      <c r="E11" s="213" t="s">
        <v>1</v>
      </c>
      <c r="F11" s="4">
        <v>5704</v>
      </c>
      <c r="G11" s="60">
        <v>5</v>
      </c>
      <c r="H11" s="60">
        <v>5</v>
      </c>
      <c r="I11" s="60">
        <v>5</v>
      </c>
      <c r="J11" s="7">
        <f t="shared" si="0"/>
        <v>28.52</v>
      </c>
      <c r="K11" s="7">
        <f t="shared" si="1"/>
        <v>28.52</v>
      </c>
      <c r="L11" s="7">
        <f t="shared" si="2"/>
        <v>28.52</v>
      </c>
      <c r="M11" s="283"/>
      <c r="N11" s="283"/>
      <c r="O11" s="303"/>
    </row>
    <row r="12" spans="1:17" x14ac:dyDescent="0.25">
      <c r="A12" s="242"/>
      <c r="B12" s="313"/>
      <c r="C12" s="245"/>
      <c r="D12" s="245"/>
      <c r="E12" s="213" t="s">
        <v>145</v>
      </c>
      <c r="F12" s="9">
        <v>706</v>
      </c>
      <c r="G12" s="186">
        <v>31</v>
      </c>
      <c r="H12" s="186">
        <v>31</v>
      </c>
      <c r="I12" s="186">
        <v>31</v>
      </c>
      <c r="J12" s="7">
        <f t="shared" si="0"/>
        <v>21.885999999999999</v>
      </c>
      <c r="K12" s="7">
        <f t="shared" si="1"/>
        <v>21.885999999999999</v>
      </c>
      <c r="L12" s="7">
        <f t="shared" si="2"/>
        <v>21.885999999999999</v>
      </c>
      <c r="M12" s="283"/>
      <c r="N12" s="283"/>
      <c r="O12" s="303"/>
    </row>
    <row r="13" spans="1:17" x14ac:dyDescent="0.25">
      <c r="A13" s="242"/>
      <c r="B13" s="183"/>
      <c r="C13" s="245"/>
      <c r="D13" s="245"/>
      <c r="E13" s="213" t="s">
        <v>146</v>
      </c>
      <c r="F13" s="9">
        <v>1235</v>
      </c>
      <c r="G13" s="186">
        <v>2</v>
      </c>
      <c r="H13" s="186">
        <v>2</v>
      </c>
      <c r="I13" s="186">
        <v>2</v>
      </c>
      <c r="J13" s="7">
        <f t="shared" si="0"/>
        <v>2.4700000000000002</v>
      </c>
      <c r="K13" s="7">
        <f t="shared" si="1"/>
        <v>2.4700000000000002</v>
      </c>
      <c r="L13" s="7">
        <f t="shared" si="2"/>
        <v>2.4700000000000002</v>
      </c>
      <c r="M13" s="283"/>
      <c r="N13" s="283"/>
      <c r="O13" s="193"/>
    </row>
    <row r="14" spans="1:17" x14ac:dyDescent="0.25">
      <c r="A14" s="243"/>
      <c r="B14" s="183"/>
      <c r="C14" s="246"/>
      <c r="D14" s="246"/>
      <c r="E14" s="213" t="s">
        <v>147</v>
      </c>
      <c r="F14" s="9">
        <v>125</v>
      </c>
      <c r="G14" s="214">
        <v>0.3</v>
      </c>
      <c r="H14" s="214">
        <v>0</v>
      </c>
      <c r="I14" s="214">
        <v>0.3</v>
      </c>
      <c r="J14" s="7">
        <f t="shared" si="0"/>
        <v>3.7499999999999999E-2</v>
      </c>
      <c r="K14" s="7">
        <f t="shared" si="1"/>
        <v>0</v>
      </c>
      <c r="L14" s="7">
        <f t="shared" si="2"/>
        <v>3.7499999999999999E-2</v>
      </c>
      <c r="M14" s="284"/>
      <c r="N14" s="284"/>
      <c r="O14" s="194"/>
    </row>
    <row r="15" spans="1:17" ht="15" customHeight="1" x14ac:dyDescent="0.25">
      <c r="A15" s="298" t="s">
        <v>62</v>
      </c>
      <c r="B15" s="276">
        <v>200</v>
      </c>
      <c r="C15" s="276">
        <v>200</v>
      </c>
      <c r="D15" s="276">
        <v>200</v>
      </c>
      <c r="E15" s="142" t="s">
        <v>50</v>
      </c>
      <c r="F15" s="98">
        <v>819</v>
      </c>
      <c r="G15" s="145">
        <v>143</v>
      </c>
      <c r="H15" s="145">
        <v>143</v>
      </c>
      <c r="I15" s="145">
        <v>143</v>
      </c>
      <c r="J15" s="7">
        <f t="shared" si="0"/>
        <v>117.117</v>
      </c>
      <c r="K15" s="7">
        <f t="shared" si="1"/>
        <v>117.117</v>
      </c>
      <c r="L15" s="7">
        <f t="shared" si="2"/>
        <v>117.117</v>
      </c>
      <c r="M15" s="235">
        <f>SUM(J15:J17)</f>
        <v>121.76700000000001</v>
      </c>
      <c r="N15" s="304">
        <f>SUM(K15:K17)</f>
        <v>121.76700000000001</v>
      </c>
      <c r="O15" s="304">
        <f>SUM(L15:L17)</f>
        <v>121.76700000000001</v>
      </c>
      <c r="P15" s="2"/>
      <c r="Q15" s="2"/>
    </row>
    <row r="16" spans="1:17" x14ac:dyDescent="0.25">
      <c r="A16" s="299"/>
      <c r="B16" s="277"/>
      <c r="C16" s="277"/>
      <c r="D16" s="277"/>
      <c r="E16" s="97" t="s">
        <v>16</v>
      </c>
      <c r="F16" s="99">
        <v>465</v>
      </c>
      <c r="G16" s="100">
        <v>10</v>
      </c>
      <c r="H16" s="100">
        <v>10</v>
      </c>
      <c r="I16" s="100">
        <v>10</v>
      </c>
      <c r="J16" s="7">
        <f t="shared" si="0"/>
        <v>4.6500000000000004</v>
      </c>
      <c r="K16" s="7">
        <f t="shared" si="1"/>
        <v>4.6500000000000004</v>
      </c>
      <c r="L16" s="7">
        <f t="shared" si="2"/>
        <v>4.6500000000000004</v>
      </c>
      <c r="M16" s="236"/>
      <c r="N16" s="283"/>
      <c r="O16" s="283"/>
      <c r="P16" s="2"/>
      <c r="Q16" s="2"/>
    </row>
    <row r="17" spans="1:17" x14ac:dyDescent="0.25">
      <c r="A17" s="300"/>
      <c r="B17" s="307"/>
      <c r="C17" s="307"/>
      <c r="D17" s="307"/>
      <c r="E17" s="142" t="s">
        <v>15</v>
      </c>
      <c r="F17" s="115">
        <v>0</v>
      </c>
      <c r="G17" s="60">
        <v>120</v>
      </c>
      <c r="H17" s="60">
        <v>120</v>
      </c>
      <c r="I17" s="60">
        <v>120</v>
      </c>
      <c r="J17" s="7">
        <f t="shared" si="0"/>
        <v>0</v>
      </c>
      <c r="K17" s="7">
        <f t="shared" si="1"/>
        <v>0</v>
      </c>
      <c r="L17" s="7">
        <f t="shared" si="2"/>
        <v>0</v>
      </c>
      <c r="M17" s="237"/>
      <c r="N17" s="284"/>
      <c r="O17" s="284"/>
      <c r="P17" s="2"/>
      <c r="Q17" s="2"/>
    </row>
    <row r="18" spans="1:17" ht="15" customHeight="1" x14ac:dyDescent="0.25">
      <c r="A18" s="5" t="s">
        <v>114</v>
      </c>
      <c r="B18" s="121">
        <v>120</v>
      </c>
      <c r="C18" s="121">
        <v>120</v>
      </c>
      <c r="D18" s="121">
        <v>120</v>
      </c>
      <c r="E18" s="126" t="s">
        <v>13</v>
      </c>
      <c r="F18" s="127">
        <v>819</v>
      </c>
      <c r="G18" s="120">
        <v>120</v>
      </c>
      <c r="H18" s="120">
        <v>120</v>
      </c>
      <c r="I18" s="120">
        <v>120</v>
      </c>
      <c r="J18" s="7">
        <f t="shared" si="0"/>
        <v>98.28</v>
      </c>
      <c r="K18" s="7">
        <f t="shared" si="1"/>
        <v>98.28</v>
      </c>
      <c r="L18" s="7">
        <f t="shared" si="2"/>
        <v>98.28</v>
      </c>
      <c r="M18" s="128">
        <f>SUM(J18)</f>
        <v>98.28</v>
      </c>
      <c r="N18" s="88">
        <f>SUM(K18)</f>
        <v>98.28</v>
      </c>
      <c r="O18" s="129">
        <f>SUM(L18)</f>
        <v>98.28</v>
      </c>
    </row>
    <row r="19" spans="1:17" x14ac:dyDescent="0.25">
      <c r="A19" s="58" t="s">
        <v>5</v>
      </c>
      <c r="B19" s="57"/>
      <c r="C19" s="57"/>
      <c r="D19" s="57"/>
      <c r="E19" s="57"/>
      <c r="F19" s="108"/>
      <c r="G19" s="22"/>
      <c r="H19" s="22"/>
      <c r="I19" s="22"/>
      <c r="J19" s="57"/>
      <c r="K19" s="57"/>
      <c r="L19" s="57"/>
      <c r="M19" s="53"/>
      <c r="N19" s="45"/>
      <c r="O19" s="45"/>
    </row>
    <row r="20" spans="1:17" x14ac:dyDescent="0.25">
      <c r="A20" s="294" t="s">
        <v>38</v>
      </c>
      <c r="B20" s="294"/>
      <c r="C20" s="294"/>
      <c r="D20" s="294"/>
      <c r="E20" s="294"/>
      <c r="F20" s="294"/>
      <c r="G20" s="294"/>
      <c r="H20" s="294"/>
      <c r="I20" s="294"/>
      <c r="J20" s="294"/>
      <c r="K20" s="55"/>
      <c r="L20" s="55"/>
      <c r="M20" s="12">
        <f>SUM(M7:M18)</f>
        <v>708.3605</v>
      </c>
      <c r="N20" s="12">
        <f>SUM(N7:N18)</f>
        <v>708.32299999999998</v>
      </c>
      <c r="O20" s="12">
        <f>SUM(O7:O18)</f>
        <v>708.3605</v>
      </c>
    </row>
    <row r="21" spans="1:17" x14ac:dyDescent="0.25">
      <c r="A21" s="293" t="s">
        <v>127</v>
      </c>
      <c r="B21" s="293"/>
      <c r="C21" s="293"/>
      <c r="D21" s="293"/>
      <c r="E21" s="293"/>
      <c r="F21" s="293"/>
      <c r="G21" s="293"/>
      <c r="H21" s="293"/>
      <c r="I21" s="293"/>
      <c r="J21" s="293"/>
      <c r="K21" s="56"/>
      <c r="L21" s="56"/>
      <c r="M21" s="13">
        <f>M20*1.16</f>
        <v>821.69817999999998</v>
      </c>
      <c r="N21" s="51">
        <f>N20*1.16</f>
        <v>821.65467999999987</v>
      </c>
      <c r="O21" s="51">
        <f>O20*1.16</f>
        <v>821.69817999999998</v>
      </c>
    </row>
    <row r="24" spans="1:17" x14ac:dyDescent="0.25">
      <c r="F24" s="1"/>
    </row>
    <row r="25" spans="1:17" x14ac:dyDescent="0.25">
      <c r="F25" s="1"/>
    </row>
    <row r="26" spans="1:17" x14ac:dyDescent="0.25">
      <c r="F26" s="1"/>
    </row>
  </sheetData>
  <mergeCells count="23">
    <mergeCell ref="J5:L5"/>
    <mergeCell ref="M5:O5"/>
    <mergeCell ref="A20:J20"/>
    <mergeCell ref="A21:J21"/>
    <mergeCell ref="A5:A6"/>
    <mergeCell ref="B5:D5"/>
    <mergeCell ref="E5:E6"/>
    <mergeCell ref="F5:F6"/>
    <mergeCell ref="G5:I5"/>
    <mergeCell ref="D7:D14"/>
    <mergeCell ref="O7:O12"/>
    <mergeCell ref="A15:A17"/>
    <mergeCell ref="B15:B17"/>
    <mergeCell ref="C15:C17"/>
    <mergeCell ref="D15:D17"/>
    <mergeCell ref="M15:M17"/>
    <mergeCell ref="N15:N17"/>
    <mergeCell ref="O15:O17"/>
    <mergeCell ref="B7:B12"/>
    <mergeCell ref="A7:A14"/>
    <mergeCell ref="C7:C14"/>
    <mergeCell ref="M7:M14"/>
    <mergeCell ref="N7:N14"/>
  </mergeCells>
  <pageMargins left="0.7" right="0.7" top="0.75" bottom="0.75" header="0.3" footer="0.3"/>
  <pageSetup paperSize="9" scale="71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zoomScaleNormal="100" workbookViewId="0">
      <selection activeCell="T26" sqref="T26"/>
    </sheetView>
  </sheetViews>
  <sheetFormatPr defaultColWidth="9.140625" defaultRowHeight="15" x14ac:dyDescent="0.25"/>
  <cols>
    <col min="1" max="1" width="19.5703125" style="1" customWidth="1"/>
    <col min="2" max="2" width="13.140625" style="1" customWidth="1"/>
    <col min="3" max="3" width="11.28515625" style="1" customWidth="1"/>
    <col min="4" max="4" width="12.5703125" style="1" customWidth="1"/>
    <col min="5" max="5" width="23" style="1" customWidth="1"/>
    <col min="6" max="6" width="9" style="2" customWidth="1"/>
    <col min="7" max="9" width="10.42578125" style="1" customWidth="1"/>
    <col min="10" max="10" width="9.140625" style="1"/>
    <col min="11" max="12" width="10.85546875" style="1" customWidth="1"/>
    <col min="13" max="13" width="12.5703125" style="1" customWidth="1"/>
    <col min="14" max="14" width="10" style="1" customWidth="1"/>
    <col min="15" max="15" width="10.28515625" style="1" customWidth="1"/>
    <col min="16" max="17" width="9.140625" style="2"/>
    <col min="18" max="16384" width="9.140625" style="1"/>
  </cols>
  <sheetData>
    <row r="1" spans="1:17" x14ac:dyDescent="0.25">
      <c r="A1" s="184"/>
    </row>
    <row r="3" spans="1:17" x14ac:dyDescent="0.25">
      <c r="A3" s="3" t="s">
        <v>76</v>
      </c>
      <c r="B3" s="355"/>
      <c r="C3" s="355"/>
      <c r="D3" s="355"/>
    </row>
    <row r="5" spans="1:17" s="175" customFormat="1" ht="21" customHeight="1" x14ac:dyDescent="0.25">
      <c r="A5" s="263" t="s">
        <v>6</v>
      </c>
      <c r="B5" s="271" t="s">
        <v>7</v>
      </c>
      <c r="C5" s="272"/>
      <c r="D5" s="273"/>
      <c r="E5" s="263" t="s">
        <v>8</v>
      </c>
      <c r="F5" s="314" t="s">
        <v>9</v>
      </c>
      <c r="G5" s="271" t="s">
        <v>10</v>
      </c>
      <c r="H5" s="272"/>
      <c r="I5" s="273"/>
      <c r="J5" s="271" t="s">
        <v>11</v>
      </c>
      <c r="K5" s="272"/>
      <c r="L5" s="273"/>
      <c r="M5" s="271" t="s">
        <v>12</v>
      </c>
      <c r="N5" s="272"/>
      <c r="O5" s="273"/>
      <c r="P5" s="2"/>
      <c r="Q5" s="2"/>
    </row>
    <row r="6" spans="1:17" s="175" customFormat="1" ht="30.75" customHeight="1" x14ac:dyDescent="0.25">
      <c r="A6" s="346"/>
      <c r="B6" s="172" t="s">
        <v>106</v>
      </c>
      <c r="C6" s="172" t="s">
        <v>92</v>
      </c>
      <c r="D6" s="172" t="s">
        <v>93</v>
      </c>
      <c r="E6" s="346"/>
      <c r="F6" s="347"/>
      <c r="G6" s="172" t="s">
        <v>105</v>
      </c>
      <c r="H6" s="172" t="s">
        <v>95</v>
      </c>
      <c r="I6" s="172" t="s">
        <v>96</v>
      </c>
      <c r="J6" s="172" t="s">
        <v>91</v>
      </c>
      <c r="K6" s="172" t="s">
        <v>97</v>
      </c>
      <c r="L6" s="172" t="s">
        <v>89</v>
      </c>
      <c r="M6" s="172" t="s">
        <v>100</v>
      </c>
      <c r="N6" s="172" t="s">
        <v>92</v>
      </c>
      <c r="O6" s="172" t="s">
        <v>89</v>
      </c>
      <c r="P6" s="2"/>
      <c r="Q6" s="2"/>
    </row>
    <row r="7" spans="1:17" s="62" customFormat="1" ht="15" customHeight="1" x14ac:dyDescent="0.25">
      <c r="A7" s="317" t="s">
        <v>67</v>
      </c>
      <c r="B7" s="318" t="s">
        <v>109</v>
      </c>
      <c r="C7" s="318" t="s">
        <v>109</v>
      </c>
      <c r="D7" s="318" t="s">
        <v>109</v>
      </c>
      <c r="E7" s="66" t="s">
        <v>42</v>
      </c>
      <c r="F7" s="211">
        <v>5400</v>
      </c>
      <c r="G7" s="79">
        <v>81</v>
      </c>
      <c r="H7" s="79">
        <v>81</v>
      </c>
      <c r="I7" s="79">
        <v>81</v>
      </c>
      <c r="J7" s="7">
        <f t="shared" ref="J7:J17" si="0">F7*G7/1000</f>
        <v>437.4</v>
      </c>
      <c r="K7" s="7">
        <f t="shared" ref="K7:K17" si="1">F7*H7/1000</f>
        <v>437.4</v>
      </c>
      <c r="L7" s="7">
        <f t="shared" ref="L7:L17" si="2">F7*I7/1000</f>
        <v>437.4</v>
      </c>
      <c r="M7" s="322">
        <f>SUM(J7:J12)</f>
        <v>476.52199999999999</v>
      </c>
      <c r="N7" s="322">
        <f>SUM(K7:K12)</f>
        <v>476.52199999999999</v>
      </c>
      <c r="O7" s="238">
        <f>SUM(L7:L12)</f>
        <v>476.52199999999999</v>
      </c>
      <c r="P7" s="2"/>
      <c r="Q7" s="2"/>
    </row>
    <row r="8" spans="1:17" s="62" customFormat="1" ht="15" customHeight="1" x14ac:dyDescent="0.25">
      <c r="A8" s="299"/>
      <c r="B8" s="281"/>
      <c r="C8" s="281"/>
      <c r="D8" s="281"/>
      <c r="E8" s="66" t="s">
        <v>58</v>
      </c>
      <c r="F8" s="67">
        <v>566</v>
      </c>
      <c r="G8" s="60">
        <v>50</v>
      </c>
      <c r="H8" s="60">
        <v>50</v>
      </c>
      <c r="I8" s="60">
        <v>50</v>
      </c>
      <c r="J8" s="7">
        <f t="shared" si="0"/>
        <v>28.3</v>
      </c>
      <c r="K8" s="7">
        <f t="shared" si="1"/>
        <v>28.3</v>
      </c>
      <c r="L8" s="7">
        <f t="shared" si="2"/>
        <v>28.3</v>
      </c>
      <c r="M8" s="323"/>
      <c r="N8" s="323"/>
      <c r="O8" s="239"/>
      <c r="P8" s="2"/>
      <c r="Q8" s="2"/>
    </row>
    <row r="9" spans="1:17" s="62" customFormat="1" ht="15" customHeight="1" x14ac:dyDescent="0.25">
      <c r="A9" s="299"/>
      <c r="B9" s="281"/>
      <c r="C9" s="281"/>
      <c r="D9" s="281"/>
      <c r="E9" s="70" t="s">
        <v>2</v>
      </c>
      <c r="F9" s="67">
        <v>922</v>
      </c>
      <c r="G9" s="60">
        <v>5</v>
      </c>
      <c r="H9" s="60">
        <v>5</v>
      </c>
      <c r="I9" s="60">
        <v>5</v>
      </c>
      <c r="J9" s="7">
        <f t="shared" si="0"/>
        <v>4.6100000000000003</v>
      </c>
      <c r="K9" s="7">
        <f t="shared" si="1"/>
        <v>4.6100000000000003</v>
      </c>
      <c r="L9" s="7">
        <f t="shared" si="2"/>
        <v>4.6100000000000003</v>
      </c>
      <c r="M9" s="323"/>
      <c r="N9" s="323"/>
      <c r="O9" s="239"/>
      <c r="P9" s="2"/>
      <c r="Q9" s="2"/>
    </row>
    <row r="10" spans="1:17" s="62" customFormat="1" ht="15" customHeight="1" x14ac:dyDescent="0.25">
      <c r="A10" s="299"/>
      <c r="B10" s="281"/>
      <c r="C10" s="281"/>
      <c r="D10" s="281"/>
      <c r="E10" s="70" t="s">
        <v>0</v>
      </c>
      <c r="F10" s="67">
        <v>211</v>
      </c>
      <c r="G10" s="60">
        <v>12</v>
      </c>
      <c r="H10" s="60">
        <v>12</v>
      </c>
      <c r="I10" s="60">
        <v>12</v>
      </c>
      <c r="J10" s="7">
        <f t="shared" si="0"/>
        <v>2.532</v>
      </c>
      <c r="K10" s="7">
        <f t="shared" si="1"/>
        <v>2.532</v>
      </c>
      <c r="L10" s="7">
        <f t="shared" si="2"/>
        <v>2.532</v>
      </c>
      <c r="M10" s="323"/>
      <c r="N10" s="323"/>
      <c r="O10" s="239"/>
      <c r="P10" s="2"/>
      <c r="Q10" s="2"/>
    </row>
    <row r="11" spans="1:17" s="62" customFormat="1" ht="16.5" customHeight="1" x14ac:dyDescent="0.25">
      <c r="A11" s="299"/>
      <c r="B11" s="281"/>
      <c r="C11" s="281"/>
      <c r="D11" s="281"/>
      <c r="E11" s="70" t="s">
        <v>18</v>
      </c>
      <c r="F11" s="71">
        <v>237</v>
      </c>
      <c r="G11" s="60">
        <v>15</v>
      </c>
      <c r="H11" s="60">
        <v>15</v>
      </c>
      <c r="I11" s="60">
        <v>15</v>
      </c>
      <c r="J11" s="7">
        <f t="shared" si="0"/>
        <v>3.5550000000000002</v>
      </c>
      <c r="K11" s="7">
        <f t="shared" si="1"/>
        <v>3.5550000000000002</v>
      </c>
      <c r="L11" s="7">
        <f t="shared" si="2"/>
        <v>3.5550000000000002</v>
      </c>
      <c r="M11" s="323"/>
      <c r="N11" s="323"/>
      <c r="O11" s="239"/>
      <c r="P11" s="2"/>
      <c r="Q11" s="2"/>
    </row>
    <row r="12" spans="1:17" s="62" customFormat="1" ht="16.5" customHeight="1" x14ac:dyDescent="0.25">
      <c r="A12" s="143"/>
      <c r="B12" s="282"/>
      <c r="C12" s="282"/>
      <c r="D12" s="282"/>
      <c r="E12" s="154" t="s">
        <v>53</v>
      </c>
      <c r="F12" s="71">
        <v>125</v>
      </c>
      <c r="G12" s="192">
        <v>1</v>
      </c>
      <c r="H12" s="192">
        <v>1</v>
      </c>
      <c r="I12" s="192">
        <v>1</v>
      </c>
      <c r="J12" s="7">
        <f t="shared" si="0"/>
        <v>0.125</v>
      </c>
      <c r="K12" s="7">
        <f t="shared" si="1"/>
        <v>0.125</v>
      </c>
      <c r="L12" s="7">
        <f t="shared" si="2"/>
        <v>0.125</v>
      </c>
      <c r="M12" s="144"/>
      <c r="N12" s="144"/>
      <c r="O12" s="240"/>
      <c r="P12" s="2"/>
      <c r="Q12" s="2"/>
    </row>
    <row r="13" spans="1:17" s="62" customFormat="1" ht="18.75" customHeight="1" x14ac:dyDescent="0.25">
      <c r="A13" s="255" t="s">
        <v>94</v>
      </c>
      <c r="B13" s="257">
        <v>200</v>
      </c>
      <c r="C13" s="257">
        <v>200</v>
      </c>
      <c r="D13" s="257">
        <v>200</v>
      </c>
      <c r="E13" s="113" t="s">
        <v>54</v>
      </c>
      <c r="F13" s="8">
        <v>2070</v>
      </c>
      <c r="G13" s="54">
        <v>15</v>
      </c>
      <c r="H13" s="54">
        <v>15</v>
      </c>
      <c r="I13" s="54">
        <v>15</v>
      </c>
      <c r="J13" s="7">
        <f t="shared" si="0"/>
        <v>31.05</v>
      </c>
      <c r="K13" s="7">
        <f t="shared" si="1"/>
        <v>31.05</v>
      </c>
      <c r="L13" s="7">
        <f t="shared" si="2"/>
        <v>31.05</v>
      </c>
      <c r="M13" s="259">
        <f>SUM(J13:J16)</f>
        <v>116.78100000000001</v>
      </c>
      <c r="N13" s="253">
        <f>SUM(K13:K16)</f>
        <v>116.78100000000001</v>
      </c>
      <c r="O13" s="253">
        <f>SUM(L13:L16)</f>
        <v>116.78100000000001</v>
      </c>
      <c r="P13" s="1"/>
      <c r="Q13" s="1"/>
    </row>
    <row r="14" spans="1:17" s="62" customFormat="1" x14ac:dyDescent="0.25">
      <c r="A14" s="256"/>
      <c r="B14" s="258"/>
      <c r="C14" s="258"/>
      <c r="D14" s="258"/>
      <c r="E14" s="113" t="s">
        <v>13</v>
      </c>
      <c r="F14" s="8">
        <v>819</v>
      </c>
      <c r="G14" s="54">
        <v>99</v>
      </c>
      <c r="H14" s="54">
        <v>99</v>
      </c>
      <c r="I14" s="54">
        <v>99</v>
      </c>
      <c r="J14" s="7">
        <f t="shared" si="0"/>
        <v>81.081000000000003</v>
      </c>
      <c r="K14" s="7">
        <f t="shared" si="1"/>
        <v>81.081000000000003</v>
      </c>
      <c r="L14" s="7">
        <f t="shared" si="2"/>
        <v>81.081000000000003</v>
      </c>
      <c r="M14" s="260"/>
      <c r="N14" s="254"/>
      <c r="O14" s="254"/>
      <c r="P14" s="1"/>
      <c r="Q14" s="1"/>
    </row>
    <row r="15" spans="1:17" s="62" customFormat="1" x14ac:dyDescent="0.25">
      <c r="A15" s="256"/>
      <c r="B15" s="258"/>
      <c r="C15" s="258"/>
      <c r="D15" s="258"/>
      <c r="E15" s="113" t="s">
        <v>55</v>
      </c>
      <c r="F15" s="8">
        <v>465</v>
      </c>
      <c r="G15" s="54">
        <v>10</v>
      </c>
      <c r="H15" s="54">
        <v>10</v>
      </c>
      <c r="I15" s="54">
        <v>10</v>
      </c>
      <c r="J15" s="7">
        <f t="shared" si="0"/>
        <v>4.6500000000000004</v>
      </c>
      <c r="K15" s="7">
        <f t="shared" si="1"/>
        <v>4.6500000000000004</v>
      </c>
      <c r="L15" s="7">
        <f t="shared" si="2"/>
        <v>4.6500000000000004</v>
      </c>
      <c r="M15" s="260"/>
      <c r="N15" s="254"/>
      <c r="O15" s="254"/>
      <c r="P15" s="1"/>
      <c r="Q15" s="1"/>
    </row>
    <row r="16" spans="1:17" s="62" customFormat="1" x14ac:dyDescent="0.25">
      <c r="A16" s="290"/>
      <c r="B16" s="291"/>
      <c r="C16" s="291"/>
      <c r="D16" s="291"/>
      <c r="E16" s="113" t="s">
        <v>15</v>
      </c>
      <c r="F16" s="8">
        <v>0</v>
      </c>
      <c r="G16" s="54">
        <v>150</v>
      </c>
      <c r="H16" s="54">
        <v>150</v>
      </c>
      <c r="I16" s="54">
        <v>150</v>
      </c>
      <c r="J16" s="7">
        <f t="shared" si="0"/>
        <v>0</v>
      </c>
      <c r="K16" s="7">
        <f t="shared" si="1"/>
        <v>0</v>
      </c>
      <c r="L16" s="7">
        <f t="shared" si="2"/>
        <v>0</v>
      </c>
      <c r="M16" s="292"/>
      <c r="N16" s="289"/>
      <c r="O16" s="289"/>
      <c r="P16" s="1"/>
      <c r="Q16" s="1"/>
    </row>
    <row r="17" spans="1:15" ht="14.45" customHeight="1" x14ac:dyDescent="0.25">
      <c r="A17" s="18" t="s">
        <v>3</v>
      </c>
      <c r="B17" s="19">
        <v>20</v>
      </c>
      <c r="C17" s="19">
        <v>35</v>
      </c>
      <c r="D17" s="19">
        <v>40</v>
      </c>
      <c r="E17" s="20" t="s">
        <v>4</v>
      </c>
      <c r="F17" s="8">
        <v>596</v>
      </c>
      <c r="G17" s="54">
        <v>20</v>
      </c>
      <c r="H17" s="54">
        <v>35</v>
      </c>
      <c r="I17" s="54">
        <v>40</v>
      </c>
      <c r="J17" s="7">
        <f t="shared" si="0"/>
        <v>11.92</v>
      </c>
      <c r="K17" s="7">
        <f t="shared" si="1"/>
        <v>20.86</v>
      </c>
      <c r="L17" s="7">
        <f t="shared" si="2"/>
        <v>23.84</v>
      </c>
      <c r="M17" s="106">
        <f>SUM(J17:J17)</f>
        <v>11.92</v>
      </c>
      <c r="N17" s="86">
        <f>SUM(K17)</f>
        <v>20.86</v>
      </c>
      <c r="O17" s="86">
        <f>SUM(L17)</f>
        <v>23.84</v>
      </c>
    </row>
    <row r="18" spans="1:15" ht="28.5" x14ac:dyDescent="0.25">
      <c r="A18" s="21" t="s">
        <v>5</v>
      </c>
      <c r="B18" s="49"/>
      <c r="C18" s="49"/>
      <c r="D18" s="49"/>
      <c r="E18" s="49"/>
      <c r="F18" s="49"/>
      <c r="G18" s="25"/>
      <c r="H18" s="25"/>
      <c r="I18" s="25"/>
      <c r="J18" s="26"/>
      <c r="K18" s="26"/>
      <c r="L18" s="26"/>
      <c r="M18" s="26"/>
      <c r="N18" s="45"/>
      <c r="O18" s="45"/>
    </row>
    <row r="19" spans="1:15" ht="30" x14ac:dyDescent="0.25">
      <c r="A19" s="46" t="s">
        <v>39</v>
      </c>
      <c r="B19" s="47"/>
      <c r="C19" s="47"/>
      <c r="D19" s="47"/>
      <c r="E19" s="47"/>
      <c r="F19" s="47"/>
      <c r="G19" s="47"/>
      <c r="H19" s="47"/>
      <c r="I19" s="55"/>
      <c r="J19" s="55"/>
      <c r="K19" s="55"/>
      <c r="L19" s="55"/>
      <c r="M19" s="12">
        <f>SUM(M7:M17)</f>
        <v>605.22299999999996</v>
      </c>
      <c r="N19" s="12">
        <f>SUM(N7:N17)</f>
        <v>614.16300000000001</v>
      </c>
      <c r="O19" s="12">
        <f>SUM(O7:O17)</f>
        <v>617.14300000000003</v>
      </c>
    </row>
    <row r="20" spans="1:15" ht="15" customHeight="1" x14ac:dyDescent="0.25">
      <c r="A20" s="353" t="s">
        <v>127</v>
      </c>
      <c r="B20" s="354"/>
      <c r="C20" s="354"/>
      <c r="D20" s="354"/>
      <c r="E20" s="354"/>
      <c r="F20" s="48"/>
      <c r="G20" s="48"/>
      <c r="H20" s="48"/>
      <c r="I20" s="61"/>
      <c r="J20" s="61"/>
      <c r="K20" s="61"/>
      <c r="L20" s="61"/>
      <c r="M20" s="28">
        <f>M19*1.16</f>
        <v>702.05867999999987</v>
      </c>
      <c r="N20" s="28">
        <f>N19*1.16</f>
        <v>712.42908</v>
      </c>
      <c r="O20" s="28">
        <f>O19*1.16</f>
        <v>715.88587999999993</v>
      </c>
    </row>
    <row r="21" spans="1:15" x14ac:dyDescent="0.25">
      <c r="A21" s="294" t="s">
        <v>41</v>
      </c>
      <c r="B21" s="294"/>
      <c r="C21" s="294"/>
      <c r="D21" s="294"/>
      <c r="E21" s="294"/>
      <c r="F21" s="294"/>
      <c r="G21" s="294"/>
      <c r="H21" s="294"/>
      <c r="I21" s="294"/>
      <c r="J21" s="294"/>
      <c r="K21" s="55"/>
      <c r="L21" s="55"/>
      <c r="M21" s="42">
        <f>('3-1'!M27+'3-2'!M23+'3-3'!M27+'3-4'!M20+'3-5'!M19)/5</f>
        <v>601.45190000000002</v>
      </c>
      <c r="N21" s="42">
        <f>('3-1'!N27+'3-2'!N23+'3-3'!N27+'3-4'!N20+'3-5'!N19)/5</f>
        <v>698.38400000000001</v>
      </c>
      <c r="O21" s="42">
        <f>('3-1'!O27+'3-2'!O23+'3-3'!O27+'3-4'!O20+'3-5'!O19)/5</f>
        <v>776.70069999999998</v>
      </c>
    </row>
    <row r="22" spans="1:15" x14ac:dyDescent="0.25">
      <c r="A22" s="293" t="s">
        <v>128</v>
      </c>
      <c r="B22" s="293"/>
      <c r="C22" s="293"/>
      <c r="D22" s="293"/>
      <c r="E22" s="293"/>
      <c r="F22" s="293"/>
      <c r="G22" s="293"/>
      <c r="H22" s="293"/>
      <c r="I22" s="293"/>
      <c r="J22" s="293"/>
      <c r="K22" s="56"/>
      <c r="L22" s="56"/>
      <c r="M22" s="44">
        <f>M21*1.16</f>
        <v>697.68420400000002</v>
      </c>
      <c r="N22" s="44">
        <f>N21*1.16</f>
        <v>810.12543999999991</v>
      </c>
      <c r="O22" s="44">
        <f>O21*1.16</f>
        <v>900.97281199999986</v>
      </c>
    </row>
    <row r="30" spans="1:15" x14ac:dyDescent="0.25">
      <c r="M30" s="1" t="s">
        <v>49</v>
      </c>
    </row>
  </sheetData>
  <mergeCells count="25">
    <mergeCell ref="N7:N11"/>
    <mergeCell ref="O7:O12"/>
    <mergeCell ref="N13:N16"/>
    <mergeCell ref="O13:O16"/>
    <mergeCell ref="B13:B16"/>
    <mergeCell ref="C13:C16"/>
    <mergeCell ref="D13:D16"/>
    <mergeCell ref="M13:M16"/>
    <mergeCell ref="M7:M11"/>
    <mergeCell ref="M5:O5"/>
    <mergeCell ref="B3:D3"/>
    <mergeCell ref="A5:A6"/>
    <mergeCell ref="B5:D5"/>
    <mergeCell ref="E5:E6"/>
    <mergeCell ref="A22:J22"/>
    <mergeCell ref="G5:I5"/>
    <mergeCell ref="J5:L5"/>
    <mergeCell ref="A7:A11"/>
    <mergeCell ref="A20:E20"/>
    <mergeCell ref="B7:B12"/>
    <mergeCell ref="C7:C12"/>
    <mergeCell ref="D7:D12"/>
    <mergeCell ref="F5:F6"/>
    <mergeCell ref="A21:J21"/>
    <mergeCell ref="A13:A16"/>
  </mergeCells>
  <pageMargins left="0.7" right="0.7" top="0.75" bottom="0.75" header="0.3" footer="0.3"/>
  <pageSetup paperSize="9" scale="71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3:Q34"/>
  <sheetViews>
    <sheetView topLeftCell="A4" zoomScaleNormal="100" workbookViewId="0">
      <selection activeCell="W30" sqref="W30"/>
    </sheetView>
  </sheetViews>
  <sheetFormatPr defaultColWidth="9.140625" defaultRowHeight="15" x14ac:dyDescent="0.25"/>
  <cols>
    <col min="1" max="1" width="23.28515625" style="29" customWidth="1"/>
    <col min="2" max="3" width="12.140625" style="1" customWidth="1"/>
    <col min="4" max="4" width="13.85546875" style="1" customWidth="1"/>
    <col min="5" max="5" width="31.28515625" style="1" customWidth="1"/>
    <col min="6" max="6" width="8.140625" style="2" customWidth="1"/>
    <col min="7" max="7" width="9.28515625" style="1" bestFit="1" customWidth="1"/>
    <col min="8" max="8" width="9.28515625" style="1" customWidth="1"/>
    <col min="9" max="9" width="10.5703125" style="1" customWidth="1"/>
    <col min="10" max="10" width="9.28515625" style="1" bestFit="1" customWidth="1"/>
    <col min="11" max="11" width="9.28515625" style="1" customWidth="1"/>
    <col min="12" max="12" width="11.140625" style="1" customWidth="1"/>
    <col min="13" max="13" width="10.140625" style="1" customWidth="1"/>
    <col min="14" max="14" width="10" style="1" customWidth="1"/>
    <col min="15" max="15" width="11.140625" style="1" customWidth="1"/>
    <col min="16" max="17" width="9.140625" style="2"/>
    <col min="18" max="16384" width="9.140625" style="1"/>
  </cols>
  <sheetData>
    <row r="3" spans="1:17" x14ac:dyDescent="0.25">
      <c r="A3" s="27" t="s">
        <v>77</v>
      </c>
    </row>
    <row r="5" spans="1:17" s="175" customFormat="1" ht="24.75" customHeight="1" x14ac:dyDescent="0.25">
      <c r="A5" s="263" t="s">
        <v>6</v>
      </c>
      <c r="B5" s="264" t="s">
        <v>7</v>
      </c>
      <c r="C5" s="265"/>
      <c r="D5" s="266"/>
      <c r="E5" s="267" t="s">
        <v>8</v>
      </c>
      <c r="F5" s="269" t="s">
        <v>9</v>
      </c>
      <c r="G5" s="271" t="s">
        <v>10</v>
      </c>
      <c r="H5" s="272"/>
      <c r="I5" s="273"/>
      <c r="J5" s="271" t="s">
        <v>11</v>
      </c>
      <c r="K5" s="272"/>
      <c r="L5" s="273"/>
      <c r="M5" s="271" t="s">
        <v>12</v>
      </c>
      <c r="N5" s="272"/>
      <c r="O5" s="273"/>
      <c r="P5" s="2"/>
      <c r="Q5" s="2"/>
    </row>
    <row r="6" spans="1:17" s="175" customFormat="1" ht="33.75" customHeight="1" x14ac:dyDescent="0.25">
      <c r="A6" s="263"/>
      <c r="B6" s="172" t="s">
        <v>91</v>
      </c>
      <c r="C6" s="172" t="s">
        <v>92</v>
      </c>
      <c r="D6" s="172" t="s">
        <v>93</v>
      </c>
      <c r="E6" s="268"/>
      <c r="F6" s="270"/>
      <c r="G6" s="172" t="s">
        <v>105</v>
      </c>
      <c r="H6" s="172" t="s">
        <v>95</v>
      </c>
      <c r="I6" s="172" t="s">
        <v>96</v>
      </c>
      <c r="J6" s="172" t="s">
        <v>91</v>
      </c>
      <c r="K6" s="172" t="s">
        <v>97</v>
      </c>
      <c r="L6" s="172" t="s">
        <v>89</v>
      </c>
      <c r="M6" s="172" t="s">
        <v>100</v>
      </c>
      <c r="N6" s="172" t="s">
        <v>92</v>
      </c>
      <c r="O6" s="172" t="s">
        <v>89</v>
      </c>
      <c r="P6" s="2"/>
      <c r="Q6" s="2"/>
    </row>
    <row r="7" spans="1:17" s="62" customFormat="1" ht="18" customHeight="1" x14ac:dyDescent="0.25">
      <c r="A7" s="285" t="s">
        <v>164</v>
      </c>
      <c r="B7" s="278">
        <v>75</v>
      </c>
      <c r="C7" s="278">
        <v>75</v>
      </c>
      <c r="D7" s="278">
        <v>75</v>
      </c>
      <c r="E7" s="112" t="s">
        <v>165</v>
      </c>
      <c r="F7" s="170">
        <v>2300</v>
      </c>
      <c r="G7" s="84">
        <v>163</v>
      </c>
      <c r="H7" s="54">
        <v>163</v>
      </c>
      <c r="I7" s="54">
        <v>163</v>
      </c>
      <c r="J7" s="7">
        <f t="shared" ref="J7:J24" si="0">F7*G7/1000</f>
        <v>374.9</v>
      </c>
      <c r="K7" s="7">
        <f t="shared" ref="K7:K24" si="1">F7*H7/1000</f>
        <v>374.9</v>
      </c>
      <c r="L7" s="7">
        <f t="shared" ref="L7:L24" si="2">F7*I7/1000</f>
        <v>374.9</v>
      </c>
      <c r="M7" s="362">
        <f>SUM(J7:J12)</f>
        <v>422.73599999999999</v>
      </c>
      <c r="N7" s="362">
        <f>SUM(K7:K12)</f>
        <v>422.73599999999999</v>
      </c>
      <c r="O7" s="362">
        <f>SUM(L7:L12)</f>
        <v>422.73599999999999</v>
      </c>
      <c r="P7" s="63"/>
      <c r="Q7" s="63"/>
    </row>
    <row r="8" spans="1:17" s="62" customFormat="1" x14ac:dyDescent="0.25">
      <c r="A8" s="286"/>
      <c r="B8" s="279"/>
      <c r="C8" s="279"/>
      <c r="D8" s="279"/>
      <c r="E8" s="112" t="s">
        <v>2</v>
      </c>
      <c r="F8" s="71">
        <v>922</v>
      </c>
      <c r="G8" s="68">
        <v>3</v>
      </c>
      <c r="H8" s="68">
        <v>3</v>
      </c>
      <c r="I8" s="68">
        <v>3</v>
      </c>
      <c r="J8" s="7">
        <f t="shared" si="0"/>
        <v>2.766</v>
      </c>
      <c r="K8" s="7">
        <f t="shared" si="1"/>
        <v>2.766</v>
      </c>
      <c r="L8" s="7">
        <f t="shared" si="2"/>
        <v>2.766</v>
      </c>
      <c r="M8" s="363"/>
      <c r="N8" s="363"/>
      <c r="O8" s="363"/>
      <c r="P8" s="63"/>
      <c r="Q8" s="63"/>
    </row>
    <row r="9" spans="1:17" s="62" customFormat="1" x14ac:dyDescent="0.25">
      <c r="A9" s="286"/>
      <c r="B9" s="279"/>
      <c r="C9" s="279"/>
      <c r="D9" s="279"/>
      <c r="E9" s="199" t="s">
        <v>53</v>
      </c>
      <c r="F9" s="118">
        <v>125</v>
      </c>
      <c r="G9" s="224">
        <v>1</v>
      </c>
      <c r="H9" s="224">
        <v>1</v>
      </c>
      <c r="I9" s="224">
        <v>1</v>
      </c>
      <c r="J9" s="7">
        <f t="shared" si="0"/>
        <v>0.125</v>
      </c>
      <c r="K9" s="7">
        <f t="shared" si="1"/>
        <v>0.125</v>
      </c>
      <c r="L9" s="7">
        <f t="shared" si="2"/>
        <v>0.125</v>
      </c>
      <c r="M9" s="363"/>
      <c r="N9" s="363"/>
      <c r="O9" s="363"/>
      <c r="P9" s="63"/>
      <c r="Q9" s="63"/>
    </row>
    <row r="10" spans="1:17" s="62" customFormat="1" ht="17.25" customHeight="1" x14ac:dyDescent="0.25">
      <c r="A10" s="286"/>
      <c r="B10" s="279"/>
      <c r="C10" s="279"/>
      <c r="D10" s="279"/>
      <c r="E10" s="112" t="s">
        <v>81</v>
      </c>
      <c r="F10" s="71">
        <v>2924</v>
      </c>
      <c r="G10" s="68">
        <v>5</v>
      </c>
      <c r="H10" s="68">
        <v>5</v>
      </c>
      <c r="I10" s="68">
        <v>5</v>
      </c>
      <c r="J10" s="7">
        <f t="shared" si="0"/>
        <v>14.62</v>
      </c>
      <c r="K10" s="7">
        <f t="shared" si="1"/>
        <v>14.62</v>
      </c>
      <c r="L10" s="7">
        <f t="shared" si="2"/>
        <v>14.62</v>
      </c>
      <c r="M10" s="363"/>
      <c r="N10" s="363"/>
      <c r="O10" s="363"/>
      <c r="P10" s="63"/>
      <c r="Q10" s="63"/>
    </row>
    <row r="11" spans="1:17" s="62" customFormat="1" x14ac:dyDescent="0.25">
      <c r="A11" s="286"/>
      <c r="B11" s="279"/>
      <c r="C11" s="279"/>
      <c r="D11" s="279"/>
      <c r="E11" s="114" t="s">
        <v>17</v>
      </c>
      <c r="F11" s="71">
        <v>2180</v>
      </c>
      <c r="G11" s="68">
        <v>5</v>
      </c>
      <c r="H11" s="68">
        <v>5</v>
      </c>
      <c r="I11" s="68">
        <v>5</v>
      </c>
      <c r="J11" s="7">
        <f t="shared" si="0"/>
        <v>10.9</v>
      </c>
      <c r="K11" s="7">
        <f t="shared" si="1"/>
        <v>10.9</v>
      </c>
      <c r="L11" s="7">
        <f t="shared" si="2"/>
        <v>10.9</v>
      </c>
      <c r="M11" s="363"/>
      <c r="N11" s="363"/>
      <c r="O11" s="363"/>
      <c r="P11" s="63"/>
      <c r="Q11" s="63"/>
    </row>
    <row r="12" spans="1:17" s="62" customFormat="1" x14ac:dyDescent="0.25">
      <c r="A12" s="329"/>
      <c r="B12" s="380"/>
      <c r="C12" s="380"/>
      <c r="D12" s="380"/>
      <c r="E12" s="114" t="s">
        <v>59</v>
      </c>
      <c r="F12" s="71">
        <v>3885</v>
      </c>
      <c r="G12" s="185">
        <v>5</v>
      </c>
      <c r="H12" s="185">
        <v>5</v>
      </c>
      <c r="I12" s="185">
        <v>5</v>
      </c>
      <c r="J12" s="7">
        <f t="shared" si="0"/>
        <v>19.425000000000001</v>
      </c>
      <c r="K12" s="7">
        <f t="shared" si="1"/>
        <v>19.425000000000001</v>
      </c>
      <c r="L12" s="7">
        <f t="shared" si="2"/>
        <v>19.425000000000001</v>
      </c>
      <c r="M12" s="364"/>
      <c r="N12" s="364"/>
      <c r="O12" s="364"/>
      <c r="P12" s="63"/>
      <c r="Q12" s="63"/>
    </row>
    <row r="13" spans="1:17" x14ac:dyDescent="0.25">
      <c r="A13" s="241" t="s">
        <v>112</v>
      </c>
      <c r="B13" s="244" t="s">
        <v>119</v>
      </c>
      <c r="C13" s="280">
        <v>25</v>
      </c>
      <c r="D13" s="280">
        <v>30</v>
      </c>
      <c r="E13" s="116" t="s">
        <v>1</v>
      </c>
      <c r="F13" s="4">
        <v>5704</v>
      </c>
      <c r="G13" s="186">
        <v>7</v>
      </c>
      <c r="H13" s="186">
        <v>8</v>
      </c>
      <c r="I13" s="186">
        <v>8</v>
      </c>
      <c r="J13" s="139">
        <f t="shared" si="0"/>
        <v>39.927999999999997</v>
      </c>
      <c r="K13" s="139">
        <f t="shared" si="1"/>
        <v>45.631999999999998</v>
      </c>
      <c r="L13" s="139">
        <f t="shared" si="2"/>
        <v>45.631999999999998</v>
      </c>
      <c r="M13" s="221">
        <f>SUM(J13:J17)</f>
        <v>108.31599999999999</v>
      </c>
      <c r="N13" s="221">
        <f>SUM(K13:K17)</f>
        <v>125.56699999999998</v>
      </c>
      <c r="O13" s="221">
        <f>SUM(L13:L17)</f>
        <v>139.88900000000001</v>
      </c>
      <c r="P13" s="63"/>
      <c r="Q13" s="63"/>
    </row>
    <row r="14" spans="1:17" x14ac:dyDescent="0.25">
      <c r="A14" s="242"/>
      <c r="B14" s="245"/>
      <c r="C14" s="281"/>
      <c r="D14" s="281"/>
      <c r="E14" s="116" t="s">
        <v>81</v>
      </c>
      <c r="F14" s="4">
        <v>2924</v>
      </c>
      <c r="G14" s="168">
        <v>12</v>
      </c>
      <c r="H14" s="168">
        <v>15</v>
      </c>
      <c r="I14" s="168">
        <v>18</v>
      </c>
      <c r="J14" s="139">
        <f t="shared" si="0"/>
        <v>35.088000000000001</v>
      </c>
      <c r="K14" s="139">
        <f t="shared" si="1"/>
        <v>43.86</v>
      </c>
      <c r="L14" s="139">
        <f t="shared" si="2"/>
        <v>52.631999999999998</v>
      </c>
      <c r="M14" s="221"/>
      <c r="N14" s="221"/>
      <c r="O14" s="221"/>
      <c r="P14" s="63"/>
      <c r="Q14" s="63"/>
    </row>
    <row r="15" spans="1:17" ht="15" customHeight="1" x14ac:dyDescent="0.25">
      <c r="A15" s="242"/>
      <c r="B15" s="245"/>
      <c r="C15" s="281"/>
      <c r="D15" s="281"/>
      <c r="E15" s="117" t="s">
        <v>72</v>
      </c>
      <c r="F15" s="71">
        <v>595</v>
      </c>
      <c r="G15" s="168">
        <v>5</v>
      </c>
      <c r="H15" s="168">
        <v>6</v>
      </c>
      <c r="I15" s="168">
        <v>8</v>
      </c>
      <c r="J15" s="139">
        <f t="shared" si="0"/>
        <v>2.9750000000000001</v>
      </c>
      <c r="K15" s="139">
        <f t="shared" si="1"/>
        <v>3.57</v>
      </c>
      <c r="L15" s="139">
        <f t="shared" si="2"/>
        <v>4.76</v>
      </c>
      <c r="M15" s="221"/>
      <c r="N15" s="221"/>
      <c r="O15" s="221"/>
      <c r="P15" s="63"/>
      <c r="Q15" s="63"/>
    </row>
    <row r="16" spans="1:17" x14ac:dyDescent="0.25">
      <c r="A16" s="242"/>
      <c r="B16" s="245"/>
      <c r="C16" s="281"/>
      <c r="D16" s="281"/>
      <c r="E16" s="116" t="s">
        <v>17</v>
      </c>
      <c r="F16" s="171">
        <v>2180</v>
      </c>
      <c r="G16" s="168">
        <v>5</v>
      </c>
      <c r="H16" s="168">
        <v>6</v>
      </c>
      <c r="I16" s="168">
        <v>8</v>
      </c>
      <c r="J16" s="139">
        <f t="shared" si="0"/>
        <v>10.9</v>
      </c>
      <c r="K16" s="139">
        <f t="shared" si="1"/>
        <v>13.08</v>
      </c>
      <c r="L16" s="139">
        <f t="shared" si="2"/>
        <v>17.440000000000001</v>
      </c>
      <c r="M16" s="221"/>
      <c r="N16" s="221"/>
      <c r="O16" s="221"/>
      <c r="P16" s="63"/>
      <c r="Q16" s="63"/>
    </row>
    <row r="17" spans="1:17" x14ac:dyDescent="0.25">
      <c r="A17" s="243"/>
      <c r="B17" s="246"/>
      <c r="C17" s="282"/>
      <c r="D17" s="282"/>
      <c r="E17" s="116" t="s">
        <v>59</v>
      </c>
      <c r="F17" s="171">
        <v>3885</v>
      </c>
      <c r="G17" s="168">
        <v>5</v>
      </c>
      <c r="H17" s="168">
        <v>5</v>
      </c>
      <c r="I17" s="168">
        <v>5</v>
      </c>
      <c r="J17" s="139">
        <f t="shared" si="0"/>
        <v>19.425000000000001</v>
      </c>
      <c r="K17" s="139">
        <f t="shared" si="1"/>
        <v>19.425000000000001</v>
      </c>
      <c r="L17" s="139">
        <f t="shared" si="2"/>
        <v>19.425000000000001</v>
      </c>
      <c r="M17" s="221"/>
      <c r="N17" s="221"/>
      <c r="O17" s="221"/>
      <c r="P17" s="63"/>
      <c r="Q17" s="63"/>
    </row>
    <row r="18" spans="1:17" s="62" customFormat="1" ht="15" customHeight="1" x14ac:dyDescent="0.25">
      <c r="A18" s="255" t="s">
        <v>29</v>
      </c>
      <c r="B18" s="257">
        <v>120</v>
      </c>
      <c r="C18" s="257">
        <v>140</v>
      </c>
      <c r="D18" s="257">
        <v>170</v>
      </c>
      <c r="E18" s="5" t="s">
        <v>30</v>
      </c>
      <c r="F18" s="4">
        <v>431</v>
      </c>
      <c r="G18" s="6">
        <v>58</v>
      </c>
      <c r="H18" s="60">
        <v>67</v>
      </c>
      <c r="I18" s="60">
        <v>81</v>
      </c>
      <c r="J18" s="139">
        <f t="shared" si="0"/>
        <v>24.998000000000001</v>
      </c>
      <c r="K18" s="139">
        <f t="shared" si="1"/>
        <v>28.876999999999999</v>
      </c>
      <c r="L18" s="139">
        <f t="shared" si="2"/>
        <v>34.911000000000001</v>
      </c>
      <c r="M18" s="259">
        <f>SUM(J18:J19)</f>
        <v>53.518000000000001</v>
      </c>
      <c r="N18" s="253">
        <f>SUM(K18:K19)</f>
        <v>63.100999999999999</v>
      </c>
      <c r="O18" s="253">
        <f>SUM(L18:L19)</f>
        <v>74.838999999999999</v>
      </c>
      <c r="P18" s="63"/>
      <c r="Q18" s="63"/>
    </row>
    <row r="19" spans="1:17" s="62" customFormat="1" x14ac:dyDescent="0.25">
      <c r="A19" s="290"/>
      <c r="B19" s="291"/>
      <c r="C19" s="291"/>
      <c r="D19" s="291"/>
      <c r="E19" s="5" t="s">
        <v>1</v>
      </c>
      <c r="F19" s="4">
        <v>5704</v>
      </c>
      <c r="G19" s="6">
        <v>5</v>
      </c>
      <c r="H19" s="60">
        <v>6</v>
      </c>
      <c r="I19" s="60">
        <v>7</v>
      </c>
      <c r="J19" s="139">
        <f t="shared" si="0"/>
        <v>28.52</v>
      </c>
      <c r="K19" s="139">
        <f t="shared" si="1"/>
        <v>34.223999999999997</v>
      </c>
      <c r="L19" s="139">
        <f t="shared" si="2"/>
        <v>39.927999999999997</v>
      </c>
      <c r="M19" s="292"/>
      <c r="N19" s="289"/>
      <c r="O19" s="289"/>
      <c r="P19" s="63"/>
      <c r="Q19" s="63"/>
    </row>
    <row r="20" spans="1:17" s="62" customFormat="1" ht="15" customHeight="1" x14ac:dyDescent="0.25">
      <c r="A20" s="255" t="s">
        <v>122</v>
      </c>
      <c r="B20" s="257">
        <v>200</v>
      </c>
      <c r="C20" s="257">
        <v>200</v>
      </c>
      <c r="D20" s="257">
        <v>200</v>
      </c>
      <c r="E20" s="113" t="s">
        <v>123</v>
      </c>
      <c r="F20" s="8">
        <v>9000</v>
      </c>
      <c r="G20" s="54">
        <v>1.5</v>
      </c>
      <c r="H20" s="54">
        <v>1.5</v>
      </c>
      <c r="I20" s="54">
        <v>1.5</v>
      </c>
      <c r="J20" s="139">
        <f t="shared" si="0"/>
        <v>13.5</v>
      </c>
      <c r="K20" s="139">
        <f t="shared" si="1"/>
        <v>13.5</v>
      </c>
      <c r="L20" s="139">
        <f t="shared" si="2"/>
        <v>13.5</v>
      </c>
      <c r="M20" s="259">
        <f>SUM(J20:J23)</f>
        <v>38.849999999999994</v>
      </c>
      <c r="N20" s="253">
        <f>SUM(K20:K23)</f>
        <v>38.849999999999994</v>
      </c>
      <c r="O20" s="253">
        <f>SUM(L20:L23)</f>
        <v>38.849999999999994</v>
      </c>
      <c r="P20" s="63"/>
      <c r="Q20" s="63"/>
    </row>
    <row r="21" spans="1:17" s="62" customFormat="1" x14ac:dyDescent="0.25">
      <c r="A21" s="256"/>
      <c r="B21" s="258"/>
      <c r="C21" s="258"/>
      <c r="D21" s="258"/>
      <c r="E21" s="113" t="s">
        <v>16</v>
      </c>
      <c r="F21" s="8">
        <v>465</v>
      </c>
      <c r="G21" s="54">
        <v>10</v>
      </c>
      <c r="H21" s="54">
        <v>10</v>
      </c>
      <c r="I21" s="54">
        <v>10</v>
      </c>
      <c r="J21" s="139">
        <f t="shared" si="0"/>
        <v>4.6500000000000004</v>
      </c>
      <c r="K21" s="139">
        <f t="shared" si="1"/>
        <v>4.6500000000000004</v>
      </c>
      <c r="L21" s="139">
        <f t="shared" si="2"/>
        <v>4.6500000000000004</v>
      </c>
      <c r="M21" s="260"/>
      <c r="N21" s="254"/>
      <c r="O21" s="254"/>
      <c r="P21" s="63"/>
      <c r="Q21" s="63"/>
    </row>
    <row r="22" spans="1:17" s="62" customFormat="1" x14ac:dyDescent="0.25">
      <c r="A22" s="256"/>
      <c r="B22" s="258"/>
      <c r="C22" s="258"/>
      <c r="D22" s="258"/>
      <c r="E22" s="113" t="s">
        <v>54</v>
      </c>
      <c r="F22" s="8">
        <v>2070</v>
      </c>
      <c r="G22" s="54">
        <v>10</v>
      </c>
      <c r="H22" s="54">
        <v>10</v>
      </c>
      <c r="I22" s="54">
        <v>10</v>
      </c>
      <c r="J22" s="139">
        <f t="shared" si="0"/>
        <v>20.7</v>
      </c>
      <c r="K22" s="139">
        <f t="shared" si="1"/>
        <v>20.7</v>
      </c>
      <c r="L22" s="139">
        <f t="shared" si="2"/>
        <v>20.7</v>
      </c>
      <c r="M22" s="260"/>
      <c r="N22" s="254"/>
      <c r="O22" s="254"/>
      <c r="P22" s="63"/>
      <c r="Q22" s="63"/>
    </row>
    <row r="23" spans="1:17" s="62" customFormat="1" x14ac:dyDescent="0.25">
      <c r="A23" s="256"/>
      <c r="B23" s="258"/>
      <c r="C23" s="258"/>
      <c r="D23" s="258"/>
      <c r="E23" s="113" t="s">
        <v>15</v>
      </c>
      <c r="F23" s="8">
        <v>0</v>
      </c>
      <c r="G23" s="54">
        <v>200</v>
      </c>
      <c r="H23" s="54">
        <v>200</v>
      </c>
      <c r="I23" s="54">
        <v>200</v>
      </c>
      <c r="J23" s="139">
        <f t="shared" si="0"/>
        <v>0</v>
      </c>
      <c r="K23" s="139">
        <f t="shared" si="1"/>
        <v>0</v>
      </c>
      <c r="L23" s="139">
        <f t="shared" si="2"/>
        <v>0</v>
      </c>
      <c r="M23" s="260"/>
      <c r="N23" s="254"/>
      <c r="O23" s="254"/>
      <c r="P23" s="63"/>
      <c r="Q23" s="63"/>
    </row>
    <row r="24" spans="1:17" ht="14.45" customHeight="1" x14ac:dyDescent="0.25">
      <c r="A24" s="18" t="s">
        <v>3</v>
      </c>
      <c r="B24" s="19">
        <v>20</v>
      </c>
      <c r="C24" s="19">
        <v>35</v>
      </c>
      <c r="D24" s="19">
        <v>40</v>
      </c>
      <c r="E24" s="20" t="s">
        <v>4</v>
      </c>
      <c r="F24" s="8">
        <v>596</v>
      </c>
      <c r="G24" s="54">
        <v>20</v>
      </c>
      <c r="H24" s="54">
        <v>35</v>
      </c>
      <c r="I24" s="54">
        <v>40</v>
      </c>
      <c r="J24" s="139">
        <f t="shared" si="0"/>
        <v>11.92</v>
      </c>
      <c r="K24" s="139">
        <f t="shared" si="1"/>
        <v>20.86</v>
      </c>
      <c r="L24" s="139">
        <f t="shared" si="2"/>
        <v>23.84</v>
      </c>
      <c r="M24" s="106">
        <f>SUM(J24:J24)</f>
        <v>11.92</v>
      </c>
      <c r="N24" s="86">
        <f>SUM(K24)</f>
        <v>20.86</v>
      </c>
      <c r="O24" s="86">
        <f>SUM(L24)</f>
        <v>23.84</v>
      </c>
    </row>
    <row r="25" spans="1:17" x14ac:dyDescent="0.25">
      <c r="A25" s="336" t="s">
        <v>5</v>
      </c>
      <c r="B25" s="337"/>
      <c r="C25" s="337"/>
      <c r="D25" s="337"/>
      <c r="E25" s="337"/>
      <c r="F25" s="337"/>
      <c r="G25" s="41"/>
      <c r="H25" s="41"/>
      <c r="I25" s="41"/>
      <c r="J25" s="341"/>
      <c r="K25" s="341"/>
      <c r="L25" s="341"/>
      <c r="M25" s="342"/>
      <c r="N25" s="109"/>
      <c r="O25" s="109"/>
    </row>
    <row r="26" spans="1:17" x14ac:dyDescent="0.25">
      <c r="A26" s="294" t="s">
        <v>38</v>
      </c>
      <c r="B26" s="294"/>
      <c r="C26" s="294"/>
      <c r="D26" s="294"/>
      <c r="E26" s="294"/>
      <c r="F26" s="294"/>
      <c r="G26" s="294"/>
      <c r="H26" s="294"/>
      <c r="I26" s="294"/>
      <c r="J26" s="294"/>
      <c r="K26" s="55"/>
      <c r="L26" s="55"/>
      <c r="M26" s="12">
        <f>SUM(M7:M24)</f>
        <v>635.34</v>
      </c>
      <c r="N26" s="12">
        <f>SUM(N7:N24)</f>
        <v>671.11400000000003</v>
      </c>
      <c r="O26" s="12">
        <f>SUM(O7:O24)</f>
        <v>700.154</v>
      </c>
    </row>
    <row r="27" spans="1:17" x14ac:dyDescent="0.25">
      <c r="A27" s="340" t="s">
        <v>129</v>
      </c>
      <c r="B27" s="340"/>
      <c r="C27" s="340"/>
      <c r="D27" s="340"/>
      <c r="E27" s="340"/>
      <c r="F27" s="340"/>
      <c r="G27" s="340"/>
      <c r="H27" s="340"/>
      <c r="I27" s="340"/>
      <c r="J27" s="340"/>
      <c r="K27" s="61"/>
      <c r="L27" s="61"/>
      <c r="M27" s="28">
        <f>M26*1.16</f>
        <v>736.99440000000004</v>
      </c>
      <c r="N27" s="28">
        <f>N26*1.16</f>
        <v>778.49224000000004</v>
      </c>
      <c r="O27" s="28">
        <f>O26*1.16</f>
        <v>812.17863999999997</v>
      </c>
    </row>
    <row r="32" spans="1:17" x14ac:dyDescent="0.25">
      <c r="A32" s="1"/>
      <c r="F32" s="1"/>
    </row>
    <row r="33" spans="1:6" x14ac:dyDescent="0.25">
      <c r="A33" s="1"/>
      <c r="F33" s="1"/>
    </row>
    <row r="34" spans="1:6" x14ac:dyDescent="0.25">
      <c r="A34" s="1"/>
      <c r="F34" s="1"/>
    </row>
  </sheetData>
  <mergeCells count="36">
    <mergeCell ref="N7:N12"/>
    <mergeCell ref="O7:O12"/>
    <mergeCell ref="A13:A17"/>
    <mergeCell ref="B13:B17"/>
    <mergeCell ref="C13:C17"/>
    <mergeCell ref="D13:D17"/>
    <mergeCell ref="A7:A12"/>
    <mergeCell ref="B7:B12"/>
    <mergeCell ref="C7:C12"/>
    <mergeCell ref="D7:D12"/>
    <mergeCell ref="M7:M12"/>
    <mergeCell ref="A26:J26"/>
    <mergeCell ref="A27:J27"/>
    <mergeCell ref="A25:F25"/>
    <mergeCell ref="J25:M25"/>
    <mergeCell ref="N20:N23"/>
    <mergeCell ref="D20:D23"/>
    <mergeCell ref="M20:M23"/>
    <mergeCell ref="O20:O23"/>
    <mergeCell ref="A20:A23"/>
    <mergeCell ref="B20:B23"/>
    <mergeCell ref="C20:C23"/>
    <mergeCell ref="B18:B19"/>
    <mergeCell ref="C18:C19"/>
    <mergeCell ref="D18:D19"/>
    <mergeCell ref="M18:M19"/>
    <mergeCell ref="N18:N19"/>
    <mergeCell ref="O18:O19"/>
    <mergeCell ref="A18:A19"/>
    <mergeCell ref="M5:O5"/>
    <mergeCell ref="A5:A6"/>
    <mergeCell ref="B5:D5"/>
    <mergeCell ref="E5:E6"/>
    <mergeCell ref="F5:F6"/>
    <mergeCell ref="G5:I5"/>
    <mergeCell ref="J5:L5"/>
  </mergeCells>
  <pageMargins left="0.7" right="0.7" top="0.75" bottom="0.75" header="0.3" footer="0.3"/>
  <pageSetup paperSize="9" scale="68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3:R38"/>
  <sheetViews>
    <sheetView topLeftCell="A7" zoomScaleNormal="100" workbookViewId="0">
      <selection activeCell="E23" sqref="E23"/>
    </sheetView>
  </sheetViews>
  <sheetFormatPr defaultColWidth="9.140625" defaultRowHeight="15" x14ac:dyDescent="0.25"/>
  <cols>
    <col min="1" max="1" width="23.28515625" style="153" customWidth="1"/>
    <col min="2" max="2" width="10.140625" style="62" customWidth="1"/>
    <col min="3" max="3" width="11.7109375" style="62" customWidth="1"/>
    <col min="4" max="4" width="12.42578125" style="62" customWidth="1"/>
    <col min="5" max="5" width="30.42578125" style="62" customWidth="1"/>
    <col min="6" max="6" width="8.140625" style="63" customWidth="1"/>
    <col min="7" max="7" width="9.28515625" style="62" bestFit="1" customWidth="1"/>
    <col min="8" max="8" width="9.28515625" style="62" customWidth="1"/>
    <col min="9" max="9" width="10.85546875" style="62" customWidth="1"/>
    <col min="10" max="10" width="9.28515625" style="62" bestFit="1" customWidth="1"/>
    <col min="11" max="11" width="9.28515625" style="62" customWidth="1"/>
    <col min="12" max="12" width="11.7109375" style="62" customWidth="1"/>
    <col min="13" max="13" width="10.140625" style="62" customWidth="1"/>
    <col min="14" max="14" width="10" style="62" customWidth="1"/>
    <col min="15" max="15" width="11.5703125" style="62" customWidth="1"/>
    <col min="16" max="17" width="9.140625" style="63"/>
    <col min="18" max="16384" width="9.140625" style="62"/>
  </cols>
  <sheetData>
    <row r="3" spans="1:18" x14ac:dyDescent="0.25">
      <c r="A3" s="149" t="s">
        <v>78</v>
      </c>
    </row>
    <row r="5" spans="1:18" s="173" customFormat="1" ht="17.25" customHeight="1" x14ac:dyDescent="0.25">
      <c r="A5" s="263" t="s">
        <v>6</v>
      </c>
      <c r="B5" s="264" t="s">
        <v>7</v>
      </c>
      <c r="C5" s="265"/>
      <c r="D5" s="266"/>
      <c r="E5" s="267" t="s">
        <v>8</v>
      </c>
      <c r="F5" s="269" t="s">
        <v>9</v>
      </c>
      <c r="G5" s="271" t="s">
        <v>10</v>
      </c>
      <c r="H5" s="272"/>
      <c r="I5" s="273"/>
      <c r="J5" s="271" t="s">
        <v>11</v>
      </c>
      <c r="K5" s="272"/>
      <c r="L5" s="273"/>
      <c r="M5" s="271" t="s">
        <v>12</v>
      </c>
      <c r="N5" s="272"/>
      <c r="O5" s="273"/>
      <c r="P5" s="63"/>
      <c r="Q5" s="63"/>
    </row>
    <row r="6" spans="1:18" s="173" customFormat="1" ht="41.25" customHeight="1" x14ac:dyDescent="0.25">
      <c r="A6" s="263"/>
      <c r="B6" s="172" t="s">
        <v>91</v>
      </c>
      <c r="C6" s="172" t="s">
        <v>92</v>
      </c>
      <c r="D6" s="172" t="s">
        <v>107</v>
      </c>
      <c r="E6" s="268"/>
      <c r="F6" s="270"/>
      <c r="G6" s="172" t="s">
        <v>105</v>
      </c>
      <c r="H6" s="172" t="s">
        <v>95</v>
      </c>
      <c r="I6" s="172" t="s">
        <v>96</v>
      </c>
      <c r="J6" s="172" t="s">
        <v>91</v>
      </c>
      <c r="K6" s="172" t="s">
        <v>97</v>
      </c>
      <c r="L6" s="172" t="s">
        <v>89</v>
      </c>
      <c r="M6" s="172" t="s">
        <v>100</v>
      </c>
      <c r="N6" s="172" t="s">
        <v>92</v>
      </c>
      <c r="O6" s="172" t="s">
        <v>89</v>
      </c>
      <c r="P6" s="63"/>
      <c r="Q6" s="63"/>
    </row>
    <row r="7" spans="1:18" s="1" customFormat="1" ht="16.5" customHeight="1" x14ac:dyDescent="0.25">
      <c r="A7" s="255" t="s">
        <v>135</v>
      </c>
      <c r="B7" s="244" t="s">
        <v>52</v>
      </c>
      <c r="C7" s="280">
        <v>200</v>
      </c>
      <c r="D7" s="280">
        <v>200</v>
      </c>
      <c r="E7" s="116" t="s">
        <v>151</v>
      </c>
      <c r="F7" s="4">
        <v>1500</v>
      </c>
      <c r="G7" s="54">
        <v>44</v>
      </c>
      <c r="H7" s="54">
        <v>44</v>
      </c>
      <c r="I7" s="54">
        <v>44</v>
      </c>
      <c r="J7" s="139">
        <f>F7*G7/1000</f>
        <v>66</v>
      </c>
      <c r="K7" s="139">
        <f>F7*H7/1000</f>
        <v>66</v>
      </c>
      <c r="L7" s="139">
        <f>F7*I7/1000</f>
        <v>66</v>
      </c>
      <c r="M7" s="304">
        <f>SUM(J7:J10)</f>
        <v>232.50799999999998</v>
      </c>
      <c r="N7" s="304">
        <f>SUM(K7:K10)</f>
        <v>232.50799999999998</v>
      </c>
      <c r="O7" s="304">
        <f>SUM(L7:L10)</f>
        <v>232.50799999999998</v>
      </c>
      <c r="P7" s="63"/>
      <c r="Q7" s="63"/>
    </row>
    <row r="8" spans="1:18" s="1" customFormat="1" x14ac:dyDescent="0.25">
      <c r="A8" s="256"/>
      <c r="B8" s="245"/>
      <c r="C8" s="281"/>
      <c r="D8" s="281"/>
      <c r="E8" s="31" t="s">
        <v>15</v>
      </c>
      <c r="F8" s="23">
        <v>0</v>
      </c>
      <c r="G8" s="54">
        <v>66</v>
      </c>
      <c r="H8" s="54">
        <v>66</v>
      </c>
      <c r="I8" s="54">
        <v>66</v>
      </c>
      <c r="J8" s="139">
        <f t="shared" ref="J8:J28" si="0">F8*G8/1000</f>
        <v>0</v>
      </c>
      <c r="K8" s="139">
        <f t="shared" ref="K8:K28" si="1">F8*H8/1000</f>
        <v>0</v>
      </c>
      <c r="L8" s="139">
        <f t="shared" ref="L8:L28" si="2">F8*I8/1000</f>
        <v>0</v>
      </c>
      <c r="M8" s="283"/>
      <c r="N8" s="283"/>
      <c r="O8" s="283"/>
      <c r="P8" s="63"/>
      <c r="Q8" s="63"/>
    </row>
    <row r="9" spans="1:18" s="1" customFormat="1" x14ac:dyDescent="0.25">
      <c r="A9" s="256"/>
      <c r="B9" s="245"/>
      <c r="C9" s="281"/>
      <c r="D9" s="281"/>
      <c r="E9" s="32" t="s">
        <v>61</v>
      </c>
      <c r="F9" s="4">
        <v>826</v>
      </c>
      <c r="G9" s="54">
        <v>98</v>
      </c>
      <c r="H9" s="54">
        <v>98</v>
      </c>
      <c r="I9" s="54">
        <v>98</v>
      </c>
      <c r="J9" s="139">
        <f t="shared" si="0"/>
        <v>80.947999999999993</v>
      </c>
      <c r="K9" s="139">
        <f t="shared" si="1"/>
        <v>80.947999999999993</v>
      </c>
      <c r="L9" s="139">
        <f t="shared" si="2"/>
        <v>80.947999999999993</v>
      </c>
      <c r="M9" s="283"/>
      <c r="N9" s="283"/>
      <c r="O9" s="283"/>
      <c r="P9" s="63"/>
      <c r="Q9" s="63"/>
      <c r="R9" s="1" t="s">
        <v>51</v>
      </c>
    </row>
    <row r="10" spans="1:18" s="1" customFormat="1" ht="14.25" customHeight="1" x14ac:dyDescent="0.25">
      <c r="A10" s="256"/>
      <c r="B10" s="245"/>
      <c r="C10" s="281"/>
      <c r="D10" s="281"/>
      <c r="E10" s="116" t="s">
        <v>1</v>
      </c>
      <c r="F10" s="9">
        <v>5704</v>
      </c>
      <c r="G10" s="54">
        <v>15</v>
      </c>
      <c r="H10" s="54">
        <v>15</v>
      </c>
      <c r="I10" s="54">
        <v>15</v>
      </c>
      <c r="J10" s="139">
        <f t="shared" si="0"/>
        <v>85.56</v>
      </c>
      <c r="K10" s="139">
        <f t="shared" si="1"/>
        <v>85.56</v>
      </c>
      <c r="L10" s="139">
        <f t="shared" si="2"/>
        <v>85.56</v>
      </c>
      <c r="M10" s="283"/>
      <c r="N10" s="283"/>
      <c r="O10" s="283"/>
      <c r="P10" s="63"/>
      <c r="Q10" s="63"/>
    </row>
    <row r="11" spans="1:18" s="1" customFormat="1" x14ac:dyDescent="0.25">
      <c r="A11" s="255" t="s">
        <v>136</v>
      </c>
      <c r="B11" s="201" t="s">
        <v>43</v>
      </c>
      <c r="C11" s="60">
        <v>100</v>
      </c>
      <c r="D11" s="60">
        <v>100</v>
      </c>
      <c r="E11" s="202" t="s">
        <v>139</v>
      </c>
      <c r="F11" s="146"/>
      <c r="G11" s="147"/>
      <c r="H11" s="147"/>
      <c r="I11" s="147"/>
      <c r="J11" s="139"/>
      <c r="K11" s="139"/>
      <c r="L11" s="139"/>
      <c r="M11" s="304">
        <f>SUM(J12:J22)</f>
        <v>145.04651000000001</v>
      </c>
      <c r="N11" s="304">
        <f>SUM(K12:K22)</f>
        <v>145.04651000000001</v>
      </c>
      <c r="O11" s="304">
        <f>SUM(L12:L22)</f>
        <v>145.04651000000001</v>
      </c>
      <c r="P11" s="63"/>
      <c r="Q11" s="63"/>
    </row>
    <row r="12" spans="1:18" s="1" customFormat="1" x14ac:dyDescent="0.25">
      <c r="A12" s="256"/>
      <c r="B12" s="244"/>
      <c r="C12" s="280"/>
      <c r="D12" s="280"/>
      <c r="E12" s="203" t="s">
        <v>72</v>
      </c>
      <c r="F12" s="146">
        <v>595</v>
      </c>
      <c r="G12" s="217">
        <v>32</v>
      </c>
      <c r="H12" s="217">
        <v>32</v>
      </c>
      <c r="I12" s="217">
        <v>32</v>
      </c>
      <c r="J12" s="139">
        <f t="shared" si="0"/>
        <v>19.04</v>
      </c>
      <c r="K12" s="139">
        <f t="shared" si="1"/>
        <v>19.04</v>
      </c>
      <c r="L12" s="139">
        <f t="shared" si="2"/>
        <v>19.04</v>
      </c>
      <c r="M12" s="283"/>
      <c r="N12" s="283"/>
      <c r="O12" s="283"/>
      <c r="P12" s="63"/>
      <c r="Q12" s="63"/>
    </row>
    <row r="13" spans="1:18" s="1" customFormat="1" x14ac:dyDescent="0.25">
      <c r="A13" s="256"/>
      <c r="B13" s="245"/>
      <c r="C13" s="281"/>
      <c r="D13" s="281"/>
      <c r="E13" s="203" t="s">
        <v>154</v>
      </c>
      <c r="F13" s="146">
        <v>1477</v>
      </c>
      <c r="G13" s="205">
        <v>13</v>
      </c>
      <c r="H13" s="205">
        <v>13</v>
      </c>
      <c r="I13" s="205">
        <v>13</v>
      </c>
      <c r="J13" s="139">
        <f t="shared" si="0"/>
        <v>19.201000000000001</v>
      </c>
      <c r="K13" s="139">
        <f t="shared" si="1"/>
        <v>19.201000000000001</v>
      </c>
      <c r="L13" s="139">
        <f t="shared" si="2"/>
        <v>19.201000000000001</v>
      </c>
      <c r="M13" s="283"/>
      <c r="N13" s="283"/>
      <c r="O13" s="283"/>
      <c r="P13" s="63"/>
      <c r="Q13" s="63"/>
    </row>
    <row r="14" spans="1:18" s="1" customFormat="1" x14ac:dyDescent="0.25">
      <c r="A14" s="256"/>
      <c r="B14" s="245"/>
      <c r="C14" s="281"/>
      <c r="D14" s="281"/>
      <c r="E14" s="203" t="s">
        <v>150</v>
      </c>
      <c r="F14" s="146">
        <v>689</v>
      </c>
      <c r="G14" s="205">
        <v>2</v>
      </c>
      <c r="H14" s="205">
        <v>2</v>
      </c>
      <c r="I14" s="205">
        <v>2</v>
      </c>
      <c r="J14" s="139">
        <f t="shared" si="0"/>
        <v>1.3779999999999999</v>
      </c>
      <c r="K14" s="139">
        <f t="shared" si="1"/>
        <v>1.3779999999999999</v>
      </c>
      <c r="L14" s="139">
        <f t="shared" si="2"/>
        <v>1.3779999999999999</v>
      </c>
      <c r="M14" s="283"/>
      <c r="N14" s="283"/>
      <c r="O14" s="283"/>
      <c r="P14" s="63"/>
      <c r="Q14" s="63"/>
    </row>
    <row r="15" spans="1:18" s="1" customFormat="1" x14ac:dyDescent="0.25">
      <c r="A15" s="256"/>
      <c r="B15" s="245"/>
      <c r="C15" s="281"/>
      <c r="D15" s="281"/>
      <c r="E15" s="203" t="s">
        <v>53</v>
      </c>
      <c r="F15" s="146">
        <v>125</v>
      </c>
      <c r="G15" s="205">
        <v>1</v>
      </c>
      <c r="H15" s="205">
        <v>1</v>
      </c>
      <c r="I15" s="205">
        <v>1</v>
      </c>
      <c r="J15" s="139">
        <f t="shared" si="0"/>
        <v>0.125</v>
      </c>
      <c r="K15" s="139">
        <f t="shared" si="1"/>
        <v>0.125</v>
      </c>
      <c r="L15" s="139">
        <f t="shared" si="2"/>
        <v>0.125</v>
      </c>
      <c r="M15" s="283"/>
      <c r="N15" s="283"/>
      <c r="O15" s="283"/>
      <c r="P15" s="63"/>
      <c r="Q15" s="63"/>
    </row>
    <row r="16" spans="1:18" s="1" customFormat="1" x14ac:dyDescent="0.25">
      <c r="A16" s="256"/>
      <c r="B16" s="245"/>
      <c r="C16" s="281"/>
      <c r="D16" s="281"/>
      <c r="E16" s="203" t="s">
        <v>118</v>
      </c>
      <c r="F16" s="146">
        <v>4200</v>
      </c>
      <c r="G16" s="205">
        <v>0.06</v>
      </c>
      <c r="H16" s="205">
        <v>0.06</v>
      </c>
      <c r="I16" s="205">
        <v>0.06</v>
      </c>
      <c r="J16" s="139">
        <f t="shared" si="0"/>
        <v>0.252</v>
      </c>
      <c r="K16" s="139">
        <f t="shared" si="1"/>
        <v>0.252</v>
      </c>
      <c r="L16" s="139">
        <f t="shared" si="2"/>
        <v>0.252</v>
      </c>
      <c r="M16" s="283"/>
      <c r="N16" s="283"/>
      <c r="O16" s="283"/>
      <c r="P16" s="63"/>
      <c r="Q16" s="63"/>
    </row>
    <row r="17" spans="1:17" s="1" customFormat="1" x14ac:dyDescent="0.25">
      <c r="A17" s="256"/>
      <c r="B17" s="245"/>
      <c r="C17" s="281"/>
      <c r="D17" s="281"/>
      <c r="E17" s="203" t="s">
        <v>15</v>
      </c>
      <c r="F17" s="146">
        <v>0</v>
      </c>
      <c r="G17" s="205">
        <v>14</v>
      </c>
      <c r="H17" s="205">
        <v>14</v>
      </c>
      <c r="I17" s="205">
        <v>14</v>
      </c>
      <c r="J17" s="139">
        <f t="shared" si="0"/>
        <v>0</v>
      </c>
      <c r="K17" s="139">
        <f t="shared" si="1"/>
        <v>0</v>
      </c>
      <c r="L17" s="139">
        <f t="shared" si="2"/>
        <v>0</v>
      </c>
      <c r="M17" s="283"/>
      <c r="N17" s="283"/>
      <c r="O17" s="283"/>
      <c r="P17" s="63"/>
      <c r="Q17" s="63"/>
    </row>
    <row r="18" spans="1:17" s="1" customFormat="1" x14ac:dyDescent="0.25">
      <c r="A18" s="256"/>
      <c r="B18" s="245"/>
      <c r="C18" s="281"/>
      <c r="D18" s="281"/>
      <c r="E18" s="202" t="s">
        <v>153</v>
      </c>
      <c r="F18" s="146"/>
      <c r="G18" s="204"/>
      <c r="H18" s="204"/>
      <c r="I18" s="204"/>
      <c r="J18" s="139"/>
      <c r="K18" s="139"/>
      <c r="L18" s="139"/>
      <c r="M18" s="283"/>
      <c r="N18" s="283"/>
      <c r="O18" s="283"/>
      <c r="P18" s="63"/>
      <c r="Q18" s="63"/>
    </row>
    <row r="19" spans="1:17" s="1" customFormat="1" x14ac:dyDescent="0.25">
      <c r="A19" s="256"/>
      <c r="B19" s="245"/>
      <c r="C19" s="281"/>
      <c r="D19" s="281"/>
      <c r="E19" s="203" t="s">
        <v>47</v>
      </c>
      <c r="F19" s="216">
        <v>2300</v>
      </c>
      <c r="G19" s="205">
        <v>42</v>
      </c>
      <c r="H19" s="205">
        <v>42</v>
      </c>
      <c r="I19" s="205">
        <v>42</v>
      </c>
      <c r="J19" s="139">
        <f t="shared" si="0"/>
        <v>96.6</v>
      </c>
      <c r="K19" s="139">
        <f t="shared" si="1"/>
        <v>96.6</v>
      </c>
      <c r="L19" s="139">
        <f t="shared" si="2"/>
        <v>96.6</v>
      </c>
      <c r="M19" s="283"/>
      <c r="N19" s="283"/>
      <c r="O19" s="283"/>
      <c r="P19" s="63"/>
      <c r="Q19" s="63"/>
    </row>
    <row r="20" spans="1:17" s="1" customFormat="1" x14ac:dyDescent="0.25">
      <c r="A20" s="256"/>
      <c r="B20" s="245"/>
      <c r="C20" s="281"/>
      <c r="D20" s="281"/>
      <c r="E20" s="203" t="s">
        <v>0</v>
      </c>
      <c r="F20" s="146">
        <v>211</v>
      </c>
      <c r="G20" s="205">
        <v>34</v>
      </c>
      <c r="H20" s="205">
        <v>34</v>
      </c>
      <c r="I20" s="205">
        <v>34</v>
      </c>
      <c r="J20" s="139">
        <f t="shared" si="0"/>
        <v>7.1740000000000004</v>
      </c>
      <c r="K20" s="139">
        <f t="shared" si="1"/>
        <v>7.1740000000000004</v>
      </c>
      <c r="L20" s="139">
        <f t="shared" si="2"/>
        <v>7.1740000000000004</v>
      </c>
      <c r="M20" s="283"/>
      <c r="N20" s="283"/>
      <c r="O20" s="283"/>
      <c r="P20" s="63"/>
      <c r="Q20" s="63"/>
    </row>
    <row r="21" spans="1:17" s="1" customFormat="1" x14ac:dyDescent="0.25">
      <c r="A21" s="256"/>
      <c r="B21" s="245"/>
      <c r="C21" s="281"/>
      <c r="D21" s="281"/>
      <c r="E21" s="203" t="s">
        <v>65</v>
      </c>
      <c r="F21" s="146">
        <v>125</v>
      </c>
      <c r="G21" s="205">
        <v>7.0000000000000007E-2</v>
      </c>
      <c r="H21" s="205">
        <v>7.0000000000000007E-2</v>
      </c>
      <c r="I21" s="205">
        <v>7.0000000000000007E-2</v>
      </c>
      <c r="J21" s="139">
        <f t="shared" si="0"/>
        <v>8.7500000000000008E-3</v>
      </c>
      <c r="K21" s="139">
        <f t="shared" si="1"/>
        <v>8.7500000000000008E-3</v>
      </c>
      <c r="L21" s="139">
        <f t="shared" si="2"/>
        <v>8.7500000000000008E-3</v>
      </c>
      <c r="M21" s="283"/>
      <c r="N21" s="283"/>
      <c r="O21" s="283"/>
      <c r="P21" s="63"/>
      <c r="Q21" s="63"/>
    </row>
    <row r="22" spans="1:17" s="1" customFormat="1" x14ac:dyDescent="0.25">
      <c r="A22" s="256"/>
      <c r="B22" s="245"/>
      <c r="C22" s="281"/>
      <c r="D22" s="281"/>
      <c r="E22" s="203" t="s">
        <v>150</v>
      </c>
      <c r="F22" s="146">
        <v>689</v>
      </c>
      <c r="G22" s="205">
        <v>1.84</v>
      </c>
      <c r="H22" s="205">
        <v>1.84</v>
      </c>
      <c r="I22" s="205">
        <v>1.84</v>
      </c>
      <c r="J22" s="139">
        <f t="shared" si="0"/>
        <v>1.26776</v>
      </c>
      <c r="K22" s="139">
        <f t="shared" si="1"/>
        <v>1.26776</v>
      </c>
      <c r="L22" s="139">
        <f t="shared" si="2"/>
        <v>1.26776</v>
      </c>
      <c r="M22" s="283"/>
      <c r="N22" s="283"/>
      <c r="O22" s="283"/>
      <c r="P22" s="63"/>
      <c r="Q22" s="63"/>
    </row>
    <row r="23" spans="1:17" s="1" customFormat="1" ht="15" customHeight="1" x14ac:dyDescent="0.25">
      <c r="A23" s="319" t="s">
        <v>57</v>
      </c>
      <c r="B23" s="257">
        <v>200</v>
      </c>
      <c r="C23" s="321">
        <v>200</v>
      </c>
      <c r="D23" s="321">
        <v>200</v>
      </c>
      <c r="E23" s="112" t="s">
        <v>56</v>
      </c>
      <c r="F23" s="71">
        <v>6000</v>
      </c>
      <c r="G23" s="100">
        <v>4</v>
      </c>
      <c r="H23" s="100">
        <v>4</v>
      </c>
      <c r="I23" s="100">
        <v>4</v>
      </c>
      <c r="J23" s="139">
        <f t="shared" si="0"/>
        <v>24</v>
      </c>
      <c r="K23" s="139">
        <f t="shared" si="1"/>
        <v>24</v>
      </c>
      <c r="L23" s="139">
        <f t="shared" si="2"/>
        <v>24</v>
      </c>
      <c r="M23" s="322">
        <f>SUM(J23:J26)</f>
        <v>111.25</v>
      </c>
      <c r="N23" s="322">
        <f>SUM(K23:K26)</f>
        <v>111.25</v>
      </c>
      <c r="O23" s="325">
        <f>SUM(L23:L26)</f>
        <v>111.25</v>
      </c>
      <c r="P23" s="2"/>
      <c r="Q23" s="2"/>
    </row>
    <row r="24" spans="1:17" s="1" customFormat="1" x14ac:dyDescent="0.25">
      <c r="A24" s="320"/>
      <c r="B24" s="258"/>
      <c r="C24" s="321"/>
      <c r="D24" s="321"/>
      <c r="E24" s="113" t="s">
        <v>61</v>
      </c>
      <c r="F24" s="71">
        <v>826</v>
      </c>
      <c r="G24" s="60">
        <v>100</v>
      </c>
      <c r="H24" s="60">
        <v>100</v>
      </c>
      <c r="I24" s="60">
        <v>100</v>
      </c>
      <c r="J24" s="139">
        <f t="shared" si="0"/>
        <v>82.6</v>
      </c>
      <c r="K24" s="139">
        <f t="shared" si="1"/>
        <v>82.6</v>
      </c>
      <c r="L24" s="139">
        <f t="shared" si="2"/>
        <v>82.6</v>
      </c>
      <c r="M24" s="323"/>
      <c r="N24" s="323"/>
      <c r="O24" s="325"/>
      <c r="P24" s="2"/>
      <c r="Q24" s="2"/>
    </row>
    <row r="25" spans="1:17" s="1" customFormat="1" x14ac:dyDescent="0.25">
      <c r="A25" s="320"/>
      <c r="B25" s="258"/>
      <c r="C25" s="321"/>
      <c r="D25" s="321"/>
      <c r="E25" s="5" t="s">
        <v>15</v>
      </c>
      <c r="F25" s="4">
        <v>0</v>
      </c>
      <c r="G25" s="60">
        <v>110</v>
      </c>
      <c r="H25" s="60">
        <v>110</v>
      </c>
      <c r="I25" s="60">
        <v>110</v>
      </c>
      <c r="J25" s="139">
        <f t="shared" si="0"/>
        <v>0</v>
      </c>
      <c r="K25" s="139">
        <f t="shared" si="1"/>
        <v>0</v>
      </c>
      <c r="L25" s="139">
        <f t="shared" si="2"/>
        <v>0</v>
      </c>
      <c r="M25" s="323"/>
      <c r="N25" s="323"/>
      <c r="O25" s="325"/>
      <c r="P25" s="2"/>
      <c r="Q25" s="2"/>
    </row>
    <row r="26" spans="1:17" s="1" customFormat="1" x14ac:dyDescent="0.25">
      <c r="A26" s="320"/>
      <c r="B26" s="291"/>
      <c r="C26" s="321"/>
      <c r="D26" s="321"/>
      <c r="E26" s="112" t="s">
        <v>16</v>
      </c>
      <c r="F26" s="115">
        <v>465</v>
      </c>
      <c r="G26" s="60">
        <v>10</v>
      </c>
      <c r="H26" s="60">
        <v>10</v>
      </c>
      <c r="I26" s="60">
        <v>10</v>
      </c>
      <c r="J26" s="139">
        <f t="shared" si="0"/>
        <v>4.6500000000000004</v>
      </c>
      <c r="K26" s="139">
        <f t="shared" si="1"/>
        <v>4.6500000000000004</v>
      </c>
      <c r="L26" s="139">
        <f t="shared" si="2"/>
        <v>4.6500000000000004</v>
      </c>
      <c r="M26" s="324"/>
      <c r="N26" s="323"/>
      <c r="O26" s="325"/>
      <c r="P26" s="2"/>
      <c r="Q26" s="2"/>
    </row>
    <row r="27" spans="1:17" ht="14.1" customHeight="1" x14ac:dyDescent="0.25">
      <c r="A27" s="113" t="s">
        <v>14</v>
      </c>
      <c r="B27" s="6">
        <v>120</v>
      </c>
      <c r="C27" s="6">
        <v>120</v>
      </c>
      <c r="D27" s="6">
        <v>120</v>
      </c>
      <c r="E27" s="5" t="s">
        <v>13</v>
      </c>
      <c r="F27" s="8">
        <v>819</v>
      </c>
      <c r="G27" s="6">
        <v>120</v>
      </c>
      <c r="H27" s="6">
        <v>120</v>
      </c>
      <c r="I27" s="6">
        <v>120</v>
      </c>
      <c r="J27" s="7">
        <f t="shared" si="0"/>
        <v>98.28</v>
      </c>
      <c r="K27" s="7">
        <f t="shared" si="1"/>
        <v>98.28</v>
      </c>
      <c r="L27" s="7">
        <f t="shared" si="2"/>
        <v>98.28</v>
      </c>
      <c r="M27" s="85">
        <f t="shared" ref="M27:O27" si="3">SUM(J27)</f>
        <v>98.28</v>
      </c>
      <c r="N27" s="86">
        <f t="shared" si="3"/>
        <v>98.28</v>
      </c>
      <c r="O27" s="88">
        <f t="shared" si="3"/>
        <v>98.28</v>
      </c>
    </row>
    <row r="28" spans="1:17" s="1" customFormat="1" ht="14.45" customHeight="1" x14ac:dyDescent="0.25">
      <c r="A28" s="18" t="s">
        <v>3</v>
      </c>
      <c r="B28" s="19">
        <v>20</v>
      </c>
      <c r="C28" s="19">
        <v>35</v>
      </c>
      <c r="D28" s="19">
        <v>40</v>
      </c>
      <c r="E28" s="20" t="s">
        <v>4</v>
      </c>
      <c r="F28" s="8">
        <v>596</v>
      </c>
      <c r="G28" s="54">
        <v>20</v>
      </c>
      <c r="H28" s="54">
        <v>35</v>
      </c>
      <c r="I28" s="54">
        <v>40</v>
      </c>
      <c r="J28" s="139">
        <f t="shared" si="0"/>
        <v>11.92</v>
      </c>
      <c r="K28" s="139">
        <f t="shared" si="1"/>
        <v>20.86</v>
      </c>
      <c r="L28" s="139">
        <f t="shared" si="2"/>
        <v>23.84</v>
      </c>
      <c r="M28" s="106">
        <f>SUM(J28:J28)</f>
        <v>11.92</v>
      </c>
      <c r="N28" s="86">
        <f>SUM(K28)</f>
        <v>20.86</v>
      </c>
      <c r="O28" s="86">
        <f>SUM(L28)</f>
        <v>23.84</v>
      </c>
      <c r="P28" s="2"/>
      <c r="Q28" s="2"/>
    </row>
    <row r="29" spans="1:17" x14ac:dyDescent="0.25">
      <c r="A29" s="336" t="s">
        <v>5</v>
      </c>
      <c r="B29" s="337"/>
      <c r="C29" s="337"/>
      <c r="D29" s="337"/>
      <c r="E29" s="337"/>
      <c r="F29" s="337"/>
      <c r="G29" s="41"/>
      <c r="H29" s="41"/>
      <c r="I29" s="41"/>
      <c r="J29" s="281"/>
      <c r="K29" s="281"/>
      <c r="L29" s="281"/>
      <c r="M29" s="338"/>
      <c r="N29" s="150"/>
      <c r="O29" s="150"/>
    </row>
    <row r="30" spans="1:17" x14ac:dyDescent="0.25">
      <c r="A30" s="274" t="s">
        <v>38</v>
      </c>
      <c r="B30" s="274"/>
      <c r="C30" s="274"/>
      <c r="D30" s="274"/>
      <c r="E30" s="274"/>
      <c r="F30" s="274"/>
      <c r="G30" s="274"/>
      <c r="H30" s="274"/>
      <c r="I30" s="274"/>
      <c r="J30" s="274"/>
      <c r="K30" s="75"/>
      <c r="L30" s="75"/>
      <c r="M30" s="92">
        <f>SUM(M7:M28)</f>
        <v>599.00450999999998</v>
      </c>
      <c r="N30" s="92">
        <f>SUM(N7:N28)</f>
        <v>607.94451000000004</v>
      </c>
      <c r="O30" s="92">
        <f>SUM(O7:O28)</f>
        <v>610.92451000000005</v>
      </c>
    </row>
    <row r="31" spans="1:17" x14ac:dyDescent="0.25">
      <c r="A31" s="339" t="s">
        <v>129</v>
      </c>
      <c r="B31" s="339"/>
      <c r="C31" s="339"/>
      <c r="D31" s="339"/>
      <c r="E31" s="339"/>
      <c r="F31" s="339"/>
      <c r="G31" s="339"/>
      <c r="H31" s="339"/>
      <c r="I31" s="339"/>
      <c r="J31" s="339"/>
      <c r="K31" s="151"/>
      <c r="L31" s="151"/>
      <c r="M31" s="152">
        <f>M30*1.16</f>
        <v>694.84523159999992</v>
      </c>
      <c r="N31" s="152">
        <f>N30*1.16</f>
        <v>705.21563159999994</v>
      </c>
      <c r="O31" s="152">
        <f>O30*1.16</f>
        <v>708.67243159999998</v>
      </c>
    </row>
    <row r="36" spans="1:6" x14ac:dyDescent="0.25">
      <c r="A36" s="62"/>
      <c r="F36" s="62"/>
    </row>
    <row r="37" spans="1:6" x14ac:dyDescent="0.25">
      <c r="A37" s="62"/>
      <c r="F37" s="62"/>
    </row>
    <row r="38" spans="1:6" x14ac:dyDescent="0.25">
      <c r="A38" s="62"/>
      <c r="F38" s="62"/>
    </row>
  </sheetData>
  <mergeCells count="32">
    <mergeCell ref="A23:A26"/>
    <mergeCell ref="B23:B26"/>
    <mergeCell ref="C23:C26"/>
    <mergeCell ref="D23:D26"/>
    <mergeCell ref="M23:M26"/>
    <mergeCell ref="A31:J31"/>
    <mergeCell ref="M5:O5"/>
    <mergeCell ref="A5:A6"/>
    <mergeCell ref="B5:D5"/>
    <mergeCell ref="E5:E6"/>
    <mergeCell ref="F5:F6"/>
    <mergeCell ref="G5:I5"/>
    <mergeCell ref="J5:L5"/>
    <mergeCell ref="A29:F29"/>
    <mergeCell ref="J29:M29"/>
    <mergeCell ref="A30:J30"/>
    <mergeCell ref="A11:A22"/>
    <mergeCell ref="B12:B22"/>
    <mergeCell ref="C12:C22"/>
    <mergeCell ref="D12:D22"/>
    <mergeCell ref="M11:M22"/>
    <mergeCell ref="N7:N10"/>
    <mergeCell ref="O7:O10"/>
    <mergeCell ref="N23:N26"/>
    <mergeCell ref="O23:O26"/>
    <mergeCell ref="N11:N22"/>
    <mergeCell ref="O11:O22"/>
    <mergeCell ref="A7:A10"/>
    <mergeCell ref="B7:B10"/>
    <mergeCell ref="C7:C10"/>
    <mergeCell ref="D7:D10"/>
    <mergeCell ref="M7:M10"/>
  </mergeCells>
  <pageMargins left="0.7" right="0.7" top="0.75" bottom="0.75" header="0.3" footer="0.3"/>
  <pageSetup paperSize="9" scale="6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opLeftCell="A7" zoomScaleNormal="100" workbookViewId="0">
      <selection activeCell="O19" sqref="O19:O21"/>
    </sheetView>
  </sheetViews>
  <sheetFormatPr defaultColWidth="9.140625" defaultRowHeight="15" x14ac:dyDescent="0.25"/>
  <cols>
    <col min="1" max="1" width="23" style="62" customWidth="1"/>
    <col min="2" max="3" width="10.42578125" style="62" customWidth="1"/>
    <col min="4" max="4" width="12.85546875" style="62" customWidth="1"/>
    <col min="5" max="5" width="30.42578125" style="62" customWidth="1"/>
    <col min="6" max="6" width="9.42578125" style="63" customWidth="1"/>
    <col min="7" max="7" width="9.5703125" style="62" customWidth="1"/>
    <col min="8" max="8" width="11" style="62" customWidth="1"/>
    <col min="9" max="9" width="11.28515625" style="62" customWidth="1"/>
    <col min="10" max="11" width="9.85546875" style="62" customWidth="1"/>
    <col min="12" max="12" width="11.85546875" style="62" customWidth="1"/>
    <col min="13" max="13" width="10.28515625" style="62" customWidth="1"/>
    <col min="14" max="14" width="11.140625" style="62" customWidth="1"/>
    <col min="15" max="15" width="11.28515625" style="62" customWidth="1"/>
    <col min="16" max="17" width="9.140625" style="63"/>
    <col min="18" max="16384" width="9.140625" style="62"/>
  </cols>
  <sheetData>
    <row r="1" spans="1:18" ht="15" customHeight="1" x14ac:dyDescent="0.25">
      <c r="A1" s="82"/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18" x14ac:dyDescent="0.25">
      <c r="A2" s="64" t="s">
        <v>79</v>
      </c>
    </row>
    <row r="3" spans="1:18" x14ac:dyDescent="0.25">
      <c r="R3" s="62" t="s">
        <v>51</v>
      </c>
    </row>
    <row r="4" spans="1:18" s="176" customFormat="1" ht="20.25" customHeight="1" x14ac:dyDescent="0.25">
      <c r="A4" s="263" t="s">
        <v>6</v>
      </c>
      <c r="B4" s="264" t="s">
        <v>7</v>
      </c>
      <c r="C4" s="265"/>
      <c r="D4" s="266"/>
      <c r="E4" s="267" t="s">
        <v>8</v>
      </c>
      <c r="F4" s="269" t="s">
        <v>9</v>
      </c>
      <c r="G4" s="271" t="s">
        <v>10</v>
      </c>
      <c r="H4" s="272"/>
      <c r="I4" s="273"/>
      <c r="J4" s="271" t="s">
        <v>11</v>
      </c>
      <c r="K4" s="272"/>
      <c r="L4" s="273"/>
      <c r="M4" s="263" t="s">
        <v>12</v>
      </c>
      <c r="N4" s="263"/>
      <c r="O4" s="263"/>
      <c r="P4" s="63"/>
      <c r="Q4" s="63"/>
    </row>
    <row r="5" spans="1:18" s="173" customFormat="1" ht="25.5" x14ac:dyDescent="0.25">
      <c r="A5" s="263"/>
      <c r="B5" s="172" t="s">
        <v>91</v>
      </c>
      <c r="C5" s="172" t="s">
        <v>92</v>
      </c>
      <c r="D5" s="172" t="s">
        <v>93</v>
      </c>
      <c r="E5" s="268"/>
      <c r="F5" s="270"/>
      <c r="G5" s="172" t="s">
        <v>105</v>
      </c>
      <c r="H5" s="172" t="s">
        <v>95</v>
      </c>
      <c r="I5" s="172" t="s">
        <v>96</v>
      </c>
      <c r="J5" s="172" t="s">
        <v>91</v>
      </c>
      <c r="K5" s="172" t="s">
        <v>97</v>
      </c>
      <c r="L5" s="172" t="s">
        <v>89</v>
      </c>
      <c r="M5" s="172" t="s">
        <v>100</v>
      </c>
      <c r="N5" s="172" t="s">
        <v>92</v>
      </c>
      <c r="O5" s="172" t="s">
        <v>89</v>
      </c>
      <c r="P5" s="63"/>
      <c r="Q5" s="63"/>
    </row>
    <row r="6" spans="1:18" s="1" customFormat="1" ht="17.25" customHeight="1" x14ac:dyDescent="0.25">
      <c r="A6" s="241" t="s">
        <v>137</v>
      </c>
      <c r="B6" s="312">
        <v>50</v>
      </c>
      <c r="C6" s="312">
        <v>70</v>
      </c>
      <c r="D6" s="312">
        <v>80</v>
      </c>
      <c r="E6" s="32" t="s">
        <v>148</v>
      </c>
      <c r="F6" s="4">
        <v>5400</v>
      </c>
      <c r="G6" s="6">
        <v>55</v>
      </c>
      <c r="H6" s="54">
        <v>75</v>
      </c>
      <c r="I6" s="54">
        <v>85</v>
      </c>
      <c r="J6" s="139">
        <f t="shared" ref="J6:J25" si="0">F6*G6/1000</f>
        <v>297</v>
      </c>
      <c r="K6" s="139">
        <f t="shared" ref="K6:K25" si="1">F6*H6/1000</f>
        <v>405</v>
      </c>
      <c r="L6" s="139">
        <f t="shared" ref="L6:L25" si="2">F6*I6/1000</f>
        <v>459</v>
      </c>
      <c r="M6" s="343">
        <f>SUM(J6:J18)</f>
        <v>439.70200000000006</v>
      </c>
      <c r="N6" s="343">
        <f>SUM(K6:K18)</f>
        <v>574.62800000000004</v>
      </c>
      <c r="O6" s="343">
        <f>SUM(L6:L18)</f>
        <v>643.37199999999996</v>
      </c>
      <c r="P6" s="63"/>
      <c r="Q6" s="63"/>
    </row>
    <row r="7" spans="1:18" s="1" customFormat="1" x14ac:dyDescent="0.25">
      <c r="A7" s="242"/>
      <c r="B7" s="313"/>
      <c r="C7" s="313"/>
      <c r="D7" s="313"/>
      <c r="E7" s="31" t="s">
        <v>149</v>
      </c>
      <c r="F7" s="23">
        <v>0</v>
      </c>
      <c r="G7" s="6">
        <v>6</v>
      </c>
      <c r="H7" s="54">
        <v>8</v>
      </c>
      <c r="I7" s="54">
        <v>8</v>
      </c>
      <c r="J7" s="139">
        <f t="shared" si="0"/>
        <v>0</v>
      </c>
      <c r="K7" s="139">
        <f t="shared" si="1"/>
        <v>0</v>
      </c>
      <c r="L7" s="139">
        <f t="shared" si="2"/>
        <v>0</v>
      </c>
      <c r="M7" s="344"/>
      <c r="N7" s="344"/>
      <c r="O7" s="344"/>
      <c r="P7" s="63"/>
      <c r="Q7" s="63"/>
    </row>
    <row r="8" spans="1:18" s="1" customFormat="1" x14ac:dyDescent="0.25">
      <c r="A8" s="242"/>
      <c r="B8" s="313"/>
      <c r="C8" s="313"/>
      <c r="D8" s="313"/>
      <c r="E8" s="32" t="s">
        <v>82</v>
      </c>
      <c r="F8" s="4">
        <v>566</v>
      </c>
      <c r="G8" s="6">
        <v>5</v>
      </c>
      <c r="H8" s="54">
        <v>7</v>
      </c>
      <c r="I8" s="54">
        <v>7</v>
      </c>
      <c r="J8" s="139">
        <f t="shared" si="0"/>
        <v>2.83</v>
      </c>
      <c r="K8" s="139">
        <f t="shared" si="1"/>
        <v>3.9620000000000002</v>
      </c>
      <c r="L8" s="139">
        <f t="shared" si="2"/>
        <v>3.9620000000000002</v>
      </c>
      <c r="M8" s="344"/>
      <c r="N8" s="344"/>
      <c r="O8" s="344"/>
      <c r="P8" s="63"/>
      <c r="Q8" s="63"/>
    </row>
    <row r="9" spans="1:18" s="1" customFormat="1" ht="15" customHeight="1" x14ac:dyDescent="0.25">
      <c r="A9" s="242"/>
      <c r="B9" s="313"/>
      <c r="C9" s="313"/>
      <c r="D9" s="313"/>
      <c r="E9" s="32" t="s">
        <v>0</v>
      </c>
      <c r="F9" s="71">
        <v>211</v>
      </c>
      <c r="G9" s="6">
        <v>19</v>
      </c>
      <c r="H9" s="54">
        <v>22</v>
      </c>
      <c r="I9" s="54">
        <v>24</v>
      </c>
      <c r="J9" s="139">
        <f t="shared" si="0"/>
        <v>4.0090000000000003</v>
      </c>
      <c r="K9" s="139">
        <f t="shared" si="1"/>
        <v>4.6420000000000003</v>
      </c>
      <c r="L9" s="139">
        <f t="shared" si="2"/>
        <v>5.0640000000000001</v>
      </c>
      <c r="M9" s="344"/>
      <c r="N9" s="344"/>
      <c r="O9" s="344"/>
      <c r="P9" s="63"/>
      <c r="Q9" s="63"/>
    </row>
    <row r="10" spans="1:18" s="1" customFormat="1" ht="15" customHeight="1" x14ac:dyDescent="0.25">
      <c r="A10" s="242"/>
      <c r="B10" s="313"/>
      <c r="C10" s="313"/>
      <c r="D10" s="313"/>
      <c r="E10" s="32" t="s">
        <v>150</v>
      </c>
      <c r="F10" s="71">
        <v>689</v>
      </c>
      <c r="G10" s="6">
        <v>5</v>
      </c>
      <c r="H10" s="54">
        <v>6</v>
      </c>
      <c r="I10" s="54">
        <v>6</v>
      </c>
      <c r="J10" s="139">
        <f t="shared" si="0"/>
        <v>3.4449999999999998</v>
      </c>
      <c r="K10" s="139">
        <f t="shared" si="1"/>
        <v>4.1340000000000003</v>
      </c>
      <c r="L10" s="139">
        <f t="shared" si="2"/>
        <v>4.1340000000000003</v>
      </c>
      <c r="M10" s="344"/>
      <c r="N10" s="344"/>
      <c r="O10" s="344"/>
      <c r="P10" s="63"/>
      <c r="Q10" s="63"/>
    </row>
    <row r="11" spans="1:18" s="1" customFormat="1" ht="16.5" customHeight="1" x14ac:dyDescent="0.25">
      <c r="A11" s="242"/>
      <c r="B11" s="313"/>
      <c r="C11" s="313"/>
      <c r="D11" s="313"/>
      <c r="E11" s="31" t="s">
        <v>1</v>
      </c>
      <c r="F11" s="23">
        <v>5704</v>
      </c>
      <c r="G11" s="6">
        <v>3</v>
      </c>
      <c r="H11" s="54">
        <v>4</v>
      </c>
      <c r="I11" s="54">
        <v>4</v>
      </c>
      <c r="J11" s="139">
        <f t="shared" si="0"/>
        <v>17.111999999999998</v>
      </c>
      <c r="K11" s="139">
        <f t="shared" si="1"/>
        <v>22.815999999999999</v>
      </c>
      <c r="L11" s="139">
        <f t="shared" si="2"/>
        <v>22.815999999999999</v>
      </c>
      <c r="M11" s="344"/>
      <c r="N11" s="344"/>
      <c r="O11" s="344"/>
      <c r="P11" s="63"/>
      <c r="Q11" s="63"/>
    </row>
    <row r="12" spans="1:18" s="1" customFormat="1" ht="16.5" customHeight="1" x14ac:dyDescent="0.25">
      <c r="A12" s="242"/>
      <c r="B12" s="313"/>
      <c r="C12" s="313"/>
      <c r="D12" s="313"/>
      <c r="E12" s="113" t="s">
        <v>72</v>
      </c>
      <c r="F12" s="8">
        <v>595</v>
      </c>
      <c r="G12" s="24">
        <v>4</v>
      </c>
      <c r="H12" s="24">
        <v>5</v>
      </c>
      <c r="I12" s="24">
        <v>5</v>
      </c>
      <c r="J12" s="139">
        <f t="shared" si="0"/>
        <v>2.38</v>
      </c>
      <c r="K12" s="139">
        <f t="shared" si="1"/>
        <v>2.9750000000000001</v>
      </c>
      <c r="L12" s="139">
        <f t="shared" si="2"/>
        <v>2.9750000000000001</v>
      </c>
      <c r="M12" s="344"/>
      <c r="N12" s="344"/>
      <c r="O12" s="344"/>
      <c r="P12" s="63"/>
      <c r="Q12" s="63"/>
    </row>
    <row r="13" spans="1:18" s="1" customFormat="1" ht="16.5" customHeight="1" x14ac:dyDescent="0.25">
      <c r="A13" s="200"/>
      <c r="B13" s="183"/>
      <c r="C13" s="183"/>
      <c r="D13" s="183"/>
      <c r="E13" s="113" t="s">
        <v>2</v>
      </c>
      <c r="F13" s="8">
        <v>922</v>
      </c>
      <c r="G13" s="24">
        <v>5</v>
      </c>
      <c r="H13" s="24">
        <v>6</v>
      </c>
      <c r="I13" s="24">
        <v>6</v>
      </c>
      <c r="J13" s="139">
        <f t="shared" si="0"/>
        <v>4.6100000000000003</v>
      </c>
      <c r="K13" s="139">
        <f t="shared" si="1"/>
        <v>5.532</v>
      </c>
      <c r="L13" s="139">
        <f t="shared" si="2"/>
        <v>5.532</v>
      </c>
      <c r="M13" s="344"/>
      <c r="N13" s="344"/>
      <c r="O13" s="344"/>
      <c r="P13" s="63"/>
      <c r="Q13" s="63"/>
    </row>
    <row r="14" spans="1:18" s="1" customFormat="1" x14ac:dyDescent="0.25">
      <c r="A14" s="241" t="s">
        <v>112</v>
      </c>
      <c r="B14" s="244" t="s">
        <v>119</v>
      </c>
      <c r="C14" s="280">
        <v>25</v>
      </c>
      <c r="D14" s="280">
        <v>30</v>
      </c>
      <c r="E14" s="116" t="s">
        <v>1</v>
      </c>
      <c r="F14" s="4">
        <v>5704</v>
      </c>
      <c r="G14" s="186">
        <v>7</v>
      </c>
      <c r="H14" s="186">
        <v>8</v>
      </c>
      <c r="I14" s="186">
        <v>8</v>
      </c>
      <c r="J14" s="139">
        <f t="shared" si="0"/>
        <v>39.927999999999997</v>
      </c>
      <c r="K14" s="139">
        <f t="shared" si="1"/>
        <v>45.631999999999998</v>
      </c>
      <c r="L14" s="139">
        <f t="shared" si="2"/>
        <v>45.631999999999998</v>
      </c>
      <c r="M14" s="344"/>
      <c r="N14" s="344"/>
      <c r="O14" s="344"/>
      <c r="P14" s="63"/>
      <c r="Q14" s="63"/>
    </row>
    <row r="15" spans="1:18" s="1" customFormat="1" x14ac:dyDescent="0.25">
      <c r="A15" s="242"/>
      <c r="B15" s="245"/>
      <c r="C15" s="281"/>
      <c r="D15" s="281"/>
      <c r="E15" s="116" t="s">
        <v>81</v>
      </c>
      <c r="F15" s="4">
        <v>2924</v>
      </c>
      <c r="G15" s="168">
        <v>12</v>
      </c>
      <c r="H15" s="168">
        <v>15</v>
      </c>
      <c r="I15" s="168">
        <v>18</v>
      </c>
      <c r="J15" s="139">
        <f t="shared" si="0"/>
        <v>35.088000000000001</v>
      </c>
      <c r="K15" s="139">
        <f t="shared" si="1"/>
        <v>43.86</v>
      </c>
      <c r="L15" s="139">
        <f t="shared" si="2"/>
        <v>52.631999999999998</v>
      </c>
      <c r="M15" s="344"/>
      <c r="N15" s="344"/>
      <c r="O15" s="344"/>
      <c r="P15" s="63"/>
      <c r="Q15" s="63"/>
    </row>
    <row r="16" spans="1:18" s="1" customFormat="1" ht="15" customHeight="1" x14ac:dyDescent="0.25">
      <c r="A16" s="242"/>
      <c r="B16" s="245"/>
      <c r="C16" s="281"/>
      <c r="D16" s="281"/>
      <c r="E16" s="117" t="s">
        <v>72</v>
      </c>
      <c r="F16" s="71">
        <v>595</v>
      </c>
      <c r="G16" s="168">
        <v>5</v>
      </c>
      <c r="H16" s="168">
        <v>6</v>
      </c>
      <c r="I16" s="168">
        <v>8</v>
      </c>
      <c r="J16" s="139">
        <f t="shared" si="0"/>
        <v>2.9750000000000001</v>
      </c>
      <c r="K16" s="139">
        <f t="shared" si="1"/>
        <v>3.57</v>
      </c>
      <c r="L16" s="139">
        <f t="shared" si="2"/>
        <v>4.76</v>
      </c>
      <c r="M16" s="344"/>
      <c r="N16" s="344"/>
      <c r="O16" s="344"/>
      <c r="P16" s="63"/>
      <c r="Q16" s="63"/>
    </row>
    <row r="17" spans="1:17" s="1" customFormat="1" x14ac:dyDescent="0.25">
      <c r="A17" s="242"/>
      <c r="B17" s="245"/>
      <c r="C17" s="281"/>
      <c r="D17" s="281"/>
      <c r="E17" s="116" t="s">
        <v>17</v>
      </c>
      <c r="F17" s="171">
        <v>2180</v>
      </c>
      <c r="G17" s="168">
        <v>5</v>
      </c>
      <c r="H17" s="168">
        <v>6</v>
      </c>
      <c r="I17" s="168">
        <v>8</v>
      </c>
      <c r="J17" s="139">
        <f t="shared" si="0"/>
        <v>10.9</v>
      </c>
      <c r="K17" s="139">
        <f t="shared" si="1"/>
        <v>13.08</v>
      </c>
      <c r="L17" s="139">
        <f t="shared" si="2"/>
        <v>17.440000000000001</v>
      </c>
      <c r="M17" s="344"/>
      <c r="N17" s="344"/>
      <c r="O17" s="344"/>
      <c r="P17" s="63"/>
      <c r="Q17" s="63"/>
    </row>
    <row r="18" spans="1:17" s="1" customFormat="1" x14ac:dyDescent="0.25">
      <c r="A18" s="243"/>
      <c r="B18" s="246"/>
      <c r="C18" s="282"/>
      <c r="D18" s="282"/>
      <c r="E18" s="116" t="s">
        <v>59</v>
      </c>
      <c r="F18" s="171">
        <v>3885</v>
      </c>
      <c r="G18" s="168">
        <v>5</v>
      </c>
      <c r="H18" s="168">
        <v>5</v>
      </c>
      <c r="I18" s="168">
        <v>5</v>
      </c>
      <c r="J18" s="139">
        <f t="shared" si="0"/>
        <v>19.425000000000001</v>
      </c>
      <c r="K18" s="139">
        <f t="shared" si="1"/>
        <v>19.425000000000001</v>
      </c>
      <c r="L18" s="139">
        <f t="shared" si="2"/>
        <v>19.425000000000001</v>
      </c>
      <c r="M18" s="381"/>
      <c r="N18" s="381"/>
      <c r="O18" s="381"/>
      <c r="P18" s="63"/>
      <c r="Q18" s="63"/>
    </row>
    <row r="19" spans="1:17" s="1" customFormat="1" ht="16.5" customHeight="1" x14ac:dyDescent="0.25">
      <c r="A19" s="241" t="s">
        <v>166</v>
      </c>
      <c r="B19" s="280">
        <v>120</v>
      </c>
      <c r="C19" s="280">
        <v>140</v>
      </c>
      <c r="D19" s="280">
        <v>170</v>
      </c>
      <c r="E19" s="113" t="s">
        <v>167</v>
      </c>
      <c r="F19" s="8">
        <v>286</v>
      </c>
      <c r="G19" s="24">
        <v>140</v>
      </c>
      <c r="H19" s="24">
        <v>161</v>
      </c>
      <c r="I19" s="24">
        <v>196</v>
      </c>
      <c r="J19" s="7">
        <f t="shared" si="0"/>
        <v>40.04</v>
      </c>
      <c r="K19" s="7">
        <f t="shared" si="1"/>
        <v>46.045999999999999</v>
      </c>
      <c r="L19" s="7">
        <f t="shared" si="2"/>
        <v>56.055999999999997</v>
      </c>
      <c r="M19" s="343">
        <f>SUM(J19:J21)</f>
        <v>103.018</v>
      </c>
      <c r="N19" s="343">
        <f>SUM(K19:K21)</f>
        <v>118.032</v>
      </c>
      <c r="O19" s="343">
        <f>SUM(L19:L21)</f>
        <v>132.172</v>
      </c>
      <c r="P19" s="63"/>
      <c r="Q19" s="63"/>
    </row>
    <row r="20" spans="1:17" s="1" customFormat="1" ht="16.5" customHeight="1" x14ac:dyDescent="0.25">
      <c r="A20" s="242"/>
      <c r="B20" s="281"/>
      <c r="C20" s="281"/>
      <c r="D20" s="281"/>
      <c r="E20" s="113" t="s">
        <v>61</v>
      </c>
      <c r="F20" s="8">
        <v>826</v>
      </c>
      <c r="G20" s="24">
        <v>21</v>
      </c>
      <c r="H20" s="24">
        <v>25</v>
      </c>
      <c r="I20" s="24">
        <v>30</v>
      </c>
      <c r="J20" s="7">
        <f>F20*G20/1000</f>
        <v>17.346</v>
      </c>
      <c r="K20" s="7">
        <f>F20*H20/1000</f>
        <v>20.65</v>
      </c>
      <c r="L20" s="7">
        <f>F20*I20/1000</f>
        <v>24.78</v>
      </c>
      <c r="M20" s="382"/>
      <c r="N20" s="382"/>
      <c r="O20" s="382"/>
      <c r="P20" s="63"/>
      <c r="Q20" s="63"/>
    </row>
    <row r="21" spans="1:17" s="1" customFormat="1" ht="16.5" customHeight="1" x14ac:dyDescent="0.25">
      <c r="A21" s="243"/>
      <c r="B21" s="282"/>
      <c r="C21" s="282"/>
      <c r="D21" s="282"/>
      <c r="E21" s="113" t="s">
        <v>1</v>
      </c>
      <c r="F21" s="8">
        <v>5704</v>
      </c>
      <c r="G21" s="24">
        <v>8</v>
      </c>
      <c r="H21" s="24">
        <v>9</v>
      </c>
      <c r="I21" s="24">
        <v>9</v>
      </c>
      <c r="J21" s="7">
        <f t="shared" si="0"/>
        <v>45.631999999999998</v>
      </c>
      <c r="K21" s="7">
        <f t="shared" si="1"/>
        <v>51.335999999999999</v>
      </c>
      <c r="L21" s="7">
        <f t="shared" si="2"/>
        <v>51.335999999999999</v>
      </c>
      <c r="M21" s="383"/>
      <c r="N21" s="383"/>
      <c r="O21" s="383"/>
      <c r="P21" s="63"/>
      <c r="Q21" s="63"/>
    </row>
    <row r="22" spans="1:17" ht="15" customHeight="1" x14ac:dyDescent="0.25">
      <c r="A22" s="241" t="s">
        <v>132</v>
      </c>
      <c r="B22" s="257">
        <v>200</v>
      </c>
      <c r="C22" s="257">
        <v>200</v>
      </c>
      <c r="D22" s="257">
        <v>200</v>
      </c>
      <c r="E22" s="113" t="s">
        <v>115</v>
      </c>
      <c r="F22" s="8">
        <v>7000</v>
      </c>
      <c r="G22" s="54">
        <v>1</v>
      </c>
      <c r="H22" s="54">
        <v>1</v>
      </c>
      <c r="I22" s="54">
        <v>1</v>
      </c>
      <c r="J22" s="139">
        <f t="shared" si="0"/>
        <v>7</v>
      </c>
      <c r="K22" s="139">
        <f t="shared" si="1"/>
        <v>7</v>
      </c>
      <c r="L22" s="139">
        <f t="shared" si="2"/>
        <v>7</v>
      </c>
      <c r="M22" s="259">
        <f>SUM(J22:J24)</f>
        <v>11.65</v>
      </c>
      <c r="N22" s="253">
        <f>SUM(K22:K24)</f>
        <v>11.65</v>
      </c>
      <c r="O22" s="253">
        <f>SUM(L22:L24)</f>
        <v>11.65</v>
      </c>
      <c r="P22" s="2"/>
      <c r="Q22" s="2"/>
    </row>
    <row r="23" spans="1:17" x14ac:dyDescent="0.25">
      <c r="A23" s="242"/>
      <c r="B23" s="258"/>
      <c r="C23" s="258"/>
      <c r="D23" s="258"/>
      <c r="E23" s="113" t="s">
        <v>16</v>
      </c>
      <c r="F23" s="8">
        <v>465</v>
      </c>
      <c r="G23" s="54">
        <v>10</v>
      </c>
      <c r="H23" s="54">
        <v>10</v>
      </c>
      <c r="I23" s="54">
        <v>10</v>
      </c>
      <c r="J23" s="139">
        <f t="shared" si="0"/>
        <v>4.6500000000000004</v>
      </c>
      <c r="K23" s="139">
        <f t="shared" si="1"/>
        <v>4.6500000000000004</v>
      </c>
      <c r="L23" s="139">
        <f t="shared" si="2"/>
        <v>4.6500000000000004</v>
      </c>
      <c r="M23" s="260"/>
      <c r="N23" s="254"/>
      <c r="O23" s="254"/>
      <c r="P23" s="2"/>
      <c r="Q23" s="2"/>
    </row>
    <row r="24" spans="1:17" x14ac:dyDescent="0.25">
      <c r="A24" s="242"/>
      <c r="B24" s="258"/>
      <c r="C24" s="258"/>
      <c r="D24" s="258"/>
      <c r="E24" s="113" t="s">
        <v>15</v>
      </c>
      <c r="F24" s="8">
        <v>0</v>
      </c>
      <c r="G24" s="54">
        <v>200</v>
      </c>
      <c r="H24" s="54">
        <v>200</v>
      </c>
      <c r="I24" s="54">
        <v>200</v>
      </c>
      <c r="J24" s="139">
        <f t="shared" si="0"/>
        <v>0</v>
      </c>
      <c r="K24" s="139">
        <f t="shared" si="1"/>
        <v>0</v>
      </c>
      <c r="L24" s="139">
        <f t="shared" si="2"/>
        <v>0</v>
      </c>
      <c r="M24" s="260"/>
      <c r="N24" s="254"/>
      <c r="O24" s="254"/>
      <c r="P24" s="2"/>
      <c r="Q24" s="2"/>
    </row>
    <row r="25" spans="1:17" ht="14.1" customHeight="1" x14ac:dyDescent="0.25">
      <c r="A25" s="5" t="s">
        <v>3</v>
      </c>
      <c r="B25" s="6">
        <v>20</v>
      </c>
      <c r="C25" s="6">
        <v>35</v>
      </c>
      <c r="D25" s="6">
        <v>40</v>
      </c>
      <c r="E25" s="5" t="s">
        <v>4</v>
      </c>
      <c r="F25" s="8">
        <v>596</v>
      </c>
      <c r="G25" s="6">
        <v>20</v>
      </c>
      <c r="H25" s="6">
        <v>35</v>
      </c>
      <c r="I25" s="6">
        <v>40</v>
      </c>
      <c r="J25" s="139">
        <f t="shared" si="0"/>
        <v>11.92</v>
      </c>
      <c r="K25" s="139">
        <f t="shared" si="1"/>
        <v>20.86</v>
      </c>
      <c r="L25" s="139">
        <f t="shared" si="2"/>
        <v>23.84</v>
      </c>
      <c r="M25" s="85">
        <f t="shared" ref="M25:O25" si="3">SUM(J25)</f>
        <v>11.92</v>
      </c>
      <c r="N25" s="86">
        <f t="shared" si="3"/>
        <v>20.86</v>
      </c>
      <c r="O25" s="88">
        <f t="shared" si="3"/>
        <v>23.84</v>
      </c>
    </row>
    <row r="26" spans="1:17" x14ac:dyDescent="0.25">
      <c r="A26" s="58" t="s">
        <v>5</v>
      </c>
      <c r="B26" s="89"/>
      <c r="C26" s="89"/>
      <c r="D26" s="89"/>
      <c r="E26" s="80"/>
      <c r="F26" s="90"/>
      <c r="G26" s="22"/>
      <c r="H26" s="91"/>
      <c r="I26" s="91"/>
      <c r="J26" s="89"/>
      <c r="K26" s="89"/>
      <c r="L26" s="80"/>
      <c r="M26" s="81"/>
      <c r="N26" s="79"/>
      <c r="O26" s="79"/>
    </row>
    <row r="27" spans="1:17" x14ac:dyDescent="0.25">
      <c r="A27" s="250" t="s">
        <v>38</v>
      </c>
      <c r="B27" s="251"/>
      <c r="C27" s="251"/>
      <c r="D27" s="251"/>
      <c r="E27" s="251"/>
      <c r="F27" s="251"/>
      <c r="G27" s="251"/>
      <c r="H27" s="251"/>
      <c r="I27" s="251"/>
      <c r="J27" s="252"/>
      <c r="K27" s="75"/>
      <c r="L27" s="75"/>
      <c r="M27" s="92">
        <f>SUM(M6:M25)</f>
        <v>566.29</v>
      </c>
      <c r="N27" s="92">
        <f>SUM(N6:N25)</f>
        <v>725.17000000000007</v>
      </c>
      <c r="O27" s="92">
        <f>SUM(O6:O25)</f>
        <v>811.03399999999999</v>
      </c>
    </row>
    <row r="28" spans="1:17" x14ac:dyDescent="0.25">
      <c r="A28" s="247" t="s">
        <v>127</v>
      </c>
      <c r="B28" s="248"/>
      <c r="C28" s="248"/>
      <c r="D28" s="248"/>
      <c r="E28" s="248"/>
      <c r="F28" s="248"/>
      <c r="G28" s="248"/>
      <c r="H28" s="248"/>
      <c r="I28" s="248"/>
      <c r="J28" s="249"/>
      <c r="K28" s="77"/>
      <c r="L28" s="77"/>
      <c r="M28" s="93">
        <f>M27*1.16</f>
        <v>656.89639999999986</v>
      </c>
      <c r="N28" s="94">
        <f>N27*1.16</f>
        <v>841.19720000000007</v>
      </c>
      <c r="O28" s="94">
        <f>O27*1.16</f>
        <v>940.79943999999989</v>
      </c>
    </row>
    <row r="29" spans="1:17" x14ac:dyDescent="0.25">
      <c r="A29" s="95"/>
    </row>
    <row r="30" spans="1:17" x14ac:dyDescent="0.25">
      <c r="F30" s="62"/>
    </row>
  </sheetData>
  <mergeCells count="34">
    <mergeCell ref="A6:A12"/>
    <mergeCell ref="B6:B12"/>
    <mergeCell ref="J4:L4"/>
    <mergeCell ref="M4:O4"/>
    <mergeCell ref="A4:A5"/>
    <mergeCell ref="B4:D4"/>
    <mergeCell ref="E4:E5"/>
    <mergeCell ref="F4:F5"/>
    <mergeCell ref="G4:I4"/>
    <mergeCell ref="A28:J28"/>
    <mergeCell ref="A14:A18"/>
    <mergeCell ref="B14:B18"/>
    <mergeCell ref="C14:C18"/>
    <mergeCell ref="D14:D18"/>
    <mergeCell ref="A22:A24"/>
    <mergeCell ref="B22:B24"/>
    <mergeCell ref="C22:C24"/>
    <mergeCell ref="D22:D24"/>
    <mergeCell ref="A19:A21"/>
    <mergeCell ref="B19:B21"/>
    <mergeCell ref="C19:C21"/>
    <mergeCell ref="A27:J27"/>
    <mergeCell ref="N22:N24"/>
    <mergeCell ref="O22:O24"/>
    <mergeCell ref="C6:C12"/>
    <mergeCell ref="D6:D12"/>
    <mergeCell ref="M6:M18"/>
    <mergeCell ref="N6:N18"/>
    <mergeCell ref="O6:O18"/>
    <mergeCell ref="M22:M24"/>
    <mergeCell ref="D19:D21"/>
    <mergeCell ref="M19:M21"/>
    <mergeCell ref="N19:N21"/>
    <mergeCell ref="O19:O21"/>
  </mergeCells>
  <pageMargins left="0.7" right="0.7" top="0.75" bottom="0.75" header="0.3" footer="0.3"/>
  <pageSetup paperSize="9" scale="68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29"/>
  <sheetViews>
    <sheetView topLeftCell="A4" zoomScaleNormal="100" workbookViewId="0">
      <selection activeCell="K29" sqref="K29"/>
    </sheetView>
  </sheetViews>
  <sheetFormatPr defaultColWidth="9.140625" defaultRowHeight="15" x14ac:dyDescent="0.25"/>
  <cols>
    <col min="1" max="1" width="24.140625" style="1" customWidth="1"/>
    <col min="2" max="2" width="11.42578125" style="1" customWidth="1"/>
    <col min="3" max="3" width="11.85546875" style="1" customWidth="1"/>
    <col min="4" max="4" width="13.5703125" style="1" customWidth="1"/>
    <col min="5" max="5" width="29.85546875" style="1" customWidth="1"/>
    <col min="6" max="6" width="8.85546875" style="2" customWidth="1"/>
    <col min="7" max="7" width="10.5703125" style="1" customWidth="1"/>
    <col min="8" max="8" width="9.5703125" style="1" customWidth="1"/>
    <col min="9" max="9" width="10.42578125" style="1" customWidth="1"/>
    <col min="10" max="10" width="8.42578125" style="1" customWidth="1"/>
    <col min="11" max="11" width="9.5703125" style="1" customWidth="1"/>
    <col min="12" max="12" width="11" style="1" customWidth="1"/>
    <col min="13" max="13" width="10.85546875" style="1" customWidth="1"/>
    <col min="14" max="14" width="10.28515625" style="1" customWidth="1"/>
    <col min="15" max="15" width="11" style="1" customWidth="1"/>
    <col min="16" max="17" width="9.140625" style="2"/>
    <col min="18" max="16384" width="9.140625" style="1"/>
  </cols>
  <sheetData>
    <row r="3" spans="1:17" x14ac:dyDescent="0.25">
      <c r="A3" s="3" t="s">
        <v>80</v>
      </c>
    </row>
    <row r="4" spans="1:17" ht="9.75" customHeight="1" x14ac:dyDescent="0.25"/>
    <row r="5" spans="1:17" s="175" customFormat="1" ht="19.5" customHeight="1" x14ac:dyDescent="0.25">
      <c r="A5" s="267" t="s">
        <v>6</v>
      </c>
      <c r="B5" s="263" t="s">
        <v>7</v>
      </c>
      <c r="C5" s="263"/>
      <c r="D5" s="263"/>
      <c r="E5" s="267" t="s">
        <v>8</v>
      </c>
      <c r="F5" s="269" t="s">
        <v>9</v>
      </c>
      <c r="G5" s="271" t="s">
        <v>10</v>
      </c>
      <c r="H5" s="272"/>
      <c r="I5" s="273"/>
      <c r="J5" s="271" t="s">
        <v>11</v>
      </c>
      <c r="K5" s="272"/>
      <c r="L5" s="273"/>
      <c r="M5" s="271" t="s">
        <v>12</v>
      </c>
      <c r="N5" s="272"/>
      <c r="O5" s="273"/>
      <c r="P5" s="2"/>
      <c r="Q5" s="2"/>
    </row>
    <row r="6" spans="1:17" s="175" customFormat="1" ht="41.25" customHeight="1" x14ac:dyDescent="0.25">
      <c r="A6" s="268"/>
      <c r="B6" s="172" t="s">
        <v>91</v>
      </c>
      <c r="C6" s="172" t="s">
        <v>92</v>
      </c>
      <c r="D6" s="172" t="s">
        <v>93</v>
      </c>
      <c r="E6" s="268"/>
      <c r="F6" s="270"/>
      <c r="G6" s="172" t="s">
        <v>105</v>
      </c>
      <c r="H6" s="172" t="s">
        <v>95</v>
      </c>
      <c r="I6" s="172" t="s">
        <v>96</v>
      </c>
      <c r="J6" s="172" t="s">
        <v>91</v>
      </c>
      <c r="K6" s="172" t="s">
        <v>97</v>
      </c>
      <c r="L6" s="172" t="s">
        <v>89</v>
      </c>
      <c r="M6" s="172" t="s">
        <v>100</v>
      </c>
      <c r="N6" s="172" t="s">
        <v>92</v>
      </c>
      <c r="O6" s="172" t="s">
        <v>89</v>
      </c>
      <c r="P6" s="2"/>
      <c r="Q6" s="2"/>
    </row>
    <row r="7" spans="1:17" s="62" customFormat="1" ht="18" customHeight="1" x14ac:dyDescent="0.25">
      <c r="A7" s="285" t="s">
        <v>138</v>
      </c>
      <c r="B7" s="278">
        <v>50</v>
      </c>
      <c r="C7" s="278">
        <v>70</v>
      </c>
      <c r="D7" s="278">
        <v>80</v>
      </c>
      <c r="E7" s="112" t="s">
        <v>47</v>
      </c>
      <c r="F7" s="170">
        <v>2300</v>
      </c>
      <c r="G7" s="84">
        <v>75</v>
      </c>
      <c r="H7" s="186">
        <v>105</v>
      </c>
      <c r="I7" s="186">
        <v>119</v>
      </c>
      <c r="J7" s="7">
        <f>F7*G7/1000</f>
        <v>172.5</v>
      </c>
      <c r="K7" s="7">
        <f>F7*H7/1000</f>
        <v>241.5</v>
      </c>
      <c r="L7" s="7">
        <f>F7*I7/1000</f>
        <v>273.7</v>
      </c>
      <c r="M7" s="362">
        <f>SUM(J7:J12)</f>
        <v>217.55699999999999</v>
      </c>
      <c r="N7" s="362">
        <f>SUM(K7:K12)</f>
        <v>296.20199999999994</v>
      </c>
      <c r="O7" s="362">
        <f>SUM(L7:L12)</f>
        <v>331.53699999999992</v>
      </c>
      <c r="P7" s="2"/>
      <c r="Q7" s="2"/>
    </row>
    <row r="8" spans="1:17" s="62" customFormat="1" x14ac:dyDescent="0.25">
      <c r="A8" s="286"/>
      <c r="B8" s="279"/>
      <c r="C8" s="279"/>
      <c r="D8" s="279"/>
      <c r="E8" s="112" t="s">
        <v>81</v>
      </c>
      <c r="F8" s="71">
        <v>2924</v>
      </c>
      <c r="G8" s="68">
        <v>8</v>
      </c>
      <c r="H8" s="68">
        <v>9</v>
      </c>
      <c r="I8" s="68">
        <v>10</v>
      </c>
      <c r="J8" s="7">
        <f t="shared" ref="J8:J21" si="0">F8*G8/1000</f>
        <v>23.391999999999999</v>
      </c>
      <c r="K8" s="7">
        <f t="shared" ref="K8:K21" si="1">F8*H8/1000</f>
        <v>26.315999999999999</v>
      </c>
      <c r="L8" s="7">
        <f t="shared" ref="L8:L21" si="2">F8*I8/1000</f>
        <v>29.24</v>
      </c>
      <c r="M8" s="363"/>
      <c r="N8" s="363"/>
      <c r="O8" s="363"/>
      <c r="P8" s="2"/>
      <c r="Q8" s="2"/>
    </row>
    <row r="9" spans="1:17" s="62" customFormat="1" ht="17.25" customHeight="1" x14ac:dyDescent="0.25">
      <c r="A9" s="286"/>
      <c r="B9" s="279"/>
      <c r="C9" s="279"/>
      <c r="D9" s="279"/>
      <c r="E9" s="199" t="s">
        <v>0</v>
      </c>
      <c r="F9" s="71">
        <v>211</v>
      </c>
      <c r="G9" s="198">
        <v>13</v>
      </c>
      <c r="H9" s="198">
        <v>15</v>
      </c>
      <c r="I9" s="198">
        <v>16</v>
      </c>
      <c r="J9" s="7">
        <f t="shared" si="0"/>
        <v>2.7429999999999999</v>
      </c>
      <c r="K9" s="7">
        <f t="shared" si="1"/>
        <v>3.165</v>
      </c>
      <c r="L9" s="7">
        <f t="shared" si="2"/>
        <v>3.3759999999999999</v>
      </c>
      <c r="M9" s="363"/>
      <c r="N9" s="363"/>
      <c r="O9" s="363"/>
      <c r="P9" s="2"/>
      <c r="Q9" s="2"/>
    </row>
    <row r="10" spans="1:17" s="62" customFormat="1" ht="15.75" customHeight="1" x14ac:dyDescent="0.25">
      <c r="A10" s="286"/>
      <c r="B10" s="279"/>
      <c r="C10" s="279"/>
      <c r="D10" s="279"/>
      <c r="E10" s="112" t="s">
        <v>72</v>
      </c>
      <c r="F10" s="71">
        <v>595</v>
      </c>
      <c r="G10" s="68">
        <v>3</v>
      </c>
      <c r="H10" s="68">
        <v>4</v>
      </c>
      <c r="I10" s="68">
        <v>4</v>
      </c>
      <c r="J10" s="7">
        <f t="shared" si="0"/>
        <v>1.7849999999999999</v>
      </c>
      <c r="K10" s="7">
        <f t="shared" si="1"/>
        <v>2.38</v>
      </c>
      <c r="L10" s="7">
        <f t="shared" si="2"/>
        <v>2.38</v>
      </c>
      <c r="M10" s="363"/>
      <c r="N10" s="363"/>
      <c r="O10" s="363"/>
      <c r="P10" s="2"/>
      <c r="Q10" s="2"/>
    </row>
    <row r="11" spans="1:17" s="62" customFormat="1" x14ac:dyDescent="0.25">
      <c r="A11" s="286"/>
      <c r="B11" s="279"/>
      <c r="C11" s="279"/>
      <c r="D11" s="279"/>
      <c r="E11" s="114" t="s">
        <v>1</v>
      </c>
      <c r="F11" s="71">
        <v>5704</v>
      </c>
      <c r="G11" s="68">
        <v>3</v>
      </c>
      <c r="H11" s="68">
        <v>4</v>
      </c>
      <c r="I11" s="68">
        <v>4</v>
      </c>
      <c r="J11" s="7">
        <f t="shared" si="0"/>
        <v>17.111999999999998</v>
      </c>
      <c r="K11" s="7">
        <f t="shared" si="1"/>
        <v>22.815999999999999</v>
      </c>
      <c r="L11" s="7">
        <f t="shared" si="2"/>
        <v>22.815999999999999</v>
      </c>
      <c r="M11" s="363"/>
      <c r="N11" s="363"/>
      <c r="O11" s="363"/>
      <c r="P11" s="2"/>
      <c r="Q11" s="2"/>
    </row>
    <row r="12" spans="1:17" s="62" customFormat="1" x14ac:dyDescent="0.25">
      <c r="A12" s="329"/>
      <c r="B12" s="380"/>
      <c r="C12" s="380"/>
      <c r="D12" s="380"/>
      <c r="E12" s="114" t="s">
        <v>53</v>
      </c>
      <c r="F12" s="71">
        <v>125</v>
      </c>
      <c r="G12" s="148">
        <v>0.2</v>
      </c>
      <c r="H12" s="148">
        <v>0.2</v>
      </c>
      <c r="I12" s="148">
        <v>0.2</v>
      </c>
      <c r="J12" s="7">
        <f t="shared" si="0"/>
        <v>2.5000000000000001E-2</v>
      </c>
      <c r="K12" s="7">
        <f t="shared" si="1"/>
        <v>2.5000000000000001E-2</v>
      </c>
      <c r="L12" s="7">
        <f t="shared" si="2"/>
        <v>2.5000000000000001E-2</v>
      </c>
      <c r="M12" s="364"/>
      <c r="N12" s="364"/>
      <c r="O12" s="364"/>
      <c r="P12" s="2"/>
      <c r="Q12" s="2"/>
    </row>
    <row r="13" spans="1:17" s="62" customFormat="1" ht="16.5" customHeight="1" x14ac:dyDescent="0.25">
      <c r="A13" s="298" t="s">
        <v>26</v>
      </c>
      <c r="B13" s="280">
        <v>120</v>
      </c>
      <c r="C13" s="280">
        <v>140</v>
      </c>
      <c r="D13" s="280">
        <v>170</v>
      </c>
      <c r="E13" s="70" t="s">
        <v>82</v>
      </c>
      <c r="F13" s="71">
        <v>566</v>
      </c>
      <c r="G13" s="60">
        <v>45</v>
      </c>
      <c r="H13" s="60">
        <v>52</v>
      </c>
      <c r="I13" s="60">
        <v>63</v>
      </c>
      <c r="J13" s="7">
        <f t="shared" si="0"/>
        <v>25.47</v>
      </c>
      <c r="K13" s="7">
        <f t="shared" si="1"/>
        <v>29.431999999999999</v>
      </c>
      <c r="L13" s="7">
        <f t="shared" si="2"/>
        <v>35.658000000000001</v>
      </c>
      <c r="M13" s="238">
        <f>SUM(J13:J15)</f>
        <v>53.989999999999995</v>
      </c>
      <c r="N13" s="238">
        <f>SUM(K13:K15)</f>
        <v>63.655999999999992</v>
      </c>
      <c r="O13" s="333">
        <f>SUM(L13:L15)</f>
        <v>75.585999999999999</v>
      </c>
      <c r="P13" s="63"/>
      <c r="Q13" s="63"/>
    </row>
    <row r="14" spans="1:17" s="62" customFormat="1" ht="16.5" customHeight="1" x14ac:dyDescent="0.25">
      <c r="A14" s="299"/>
      <c r="B14" s="281"/>
      <c r="C14" s="281"/>
      <c r="D14" s="281"/>
      <c r="E14" s="70" t="s">
        <v>1</v>
      </c>
      <c r="F14" s="71">
        <v>5704</v>
      </c>
      <c r="G14" s="60">
        <v>5</v>
      </c>
      <c r="H14" s="60">
        <v>6</v>
      </c>
      <c r="I14" s="60">
        <v>7</v>
      </c>
      <c r="J14" s="7">
        <f t="shared" si="0"/>
        <v>28.52</v>
      </c>
      <c r="K14" s="7">
        <f t="shared" si="1"/>
        <v>34.223999999999997</v>
      </c>
      <c r="L14" s="7">
        <f t="shared" si="2"/>
        <v>39.927999999999997</v>
      </c>
      <c r="M14" s="239"/>
      <c r="N14" s="239"/>
      <c r="O14" s="334"/>
      <c r="P14" s="63"/>
      <c r="Q14" s="63"/>
    </row>
    <row r="15" spans="1:17" s="62" customFormat="1" ht="16.5" customHeight="1" x14ac:dyDescent="0.25">
      <c r="A15" s="300"/>
      <c r="B15" s="282"/>
      <c r="C15" s="282"/>
      <c r="D15" s="282"/>
      <c r="E15" s="70" t="s">
        <v>22</v>
      </c>
      <c r="F15" s="71">
        <v>0</v>
      </c>
      <c r="G15" s="60">
        <v>87</v>
      </c>
      <c r="H15" s="60">
        <v>101</v>
      </c>
      <c r="I15" s="60">
        <v>122</v>
      </c>
      <c r="J15" s="7">
        <f t="shared" si="0"/>
        <v>0</v>
      </c>
      <c r="K15" s="7">
        <f t="shared" si="1"/>
        <v>0</v>
      </c>
      <c r="L15" s="7">
        <f t="shared" si="2"/>
        <v>0</v>
      </c>
      <c r="M15" s="240"/>
      <c r="N15" s="240"/>
      <c r="O15" s="335"/>
      <c r="P15" s="63"/>
      <c r="Q15" s="63"/>
    </row>
    <row r="16" spans="1:17" s="62" customFormat="1" ht="18.75" customHeight="1" x14ac:dyDescent="0.25">
      <c r="A16" s="255" t="s">
        <v>94</v>
      </c>
      <c r="B16" s="257">
        <v>200</v>
      </c>
      <c r="C16" s="257">
        <v>200</v>
      </c>
      <c r="D16" s="257">
        <v>200</v>
      </c>
      <c r="E16" s="113" t="s">
        <v>54</v>
      </c>
      <c r="F16" s="8">
        <v>2070</v>
      </c>
      <c r="G16" s="54">
        <v>15</v>
      </c>
      <c r="H16" s="54">
        <v>15</v>
      </c>
      <c r="I16" s="54">
        <v>15</v>
      </c>
      <c r="J16" s="139">
        <f t="shared" si="0"/>
        <v>31.05</v>
      </c>
      <c r="K16" s="139">
        <f t="shared" si="1"/>
        <v>31.05</v>
      </c>
      <c r="L16" s="139">
        <f t="shared" si="2"/>
        <v>31.05</v>
      </c>
      <c r="M16" s="259">
        <f>SUM(J16:J19)</f>
        <v>116.78100000000001</v>
      </c>
      <c r="N16" s="253">
        <f>SUM(K16:K19)</f>
        <v>116.78100000000001</v>
      </c>
      <c r="O16" s="253">
        <f>SUM(L16:L19)</f>
        <v>116.78100000000001</v>
      </c>
      <c r="P16" s="2"/>
      <c r="Q16" s="2"/>
    </row>
    <row r="17" spans="1:17" s="62" customFormat="1" x14ac:dyDescent="0.25">
      <c r="A17" s="256"/>
      <c r="B17" s="258"/>
      <c r="C17" s="258"/>
      <c r="D17" s="258"/>
      <c r="E17" s="113" t="s">
        <v>13</v>
      </c>
      <c r="F17" s="8">
        <v>819</v>
      </c>
      <c r="G17" s="54">
        <v>99</v>
      </c>
      <c r="H17" s="54">
        <v>99</v>
      </c>
      <c r="I17" s="54">
        <v>99</v>
      </c>
      <c r="J17" s="139">
        <f t="shared" si="0"/>
        <v>81.081000000000003</v>
      </c>
      <c r="K17" s="139">
        <f t="shared" si="1"/>
        <v>81.081000000000003</v>
      </c>
      <c r="L17" s="139">
        <f t="shared" si="2"/>
        <v>81.081000000000003</v>
      </c>
      <c r="M17" s="260"/>
      <c r="N17" s="254"/>
      <c r="O17" s="254"/>
      <c r="P17" s="2"/>
      <c r="Q17" s="2"/>
    </row>
    <row r="18" spans="1:17" s="62" customFormat="1" x14ac:dyDescent="0.25">
      <c r="A18" s="256"/>
      <c r="B18" s="258"/>
      <c r="C18" s="258"/>
      <c r="D18" s="258"/>
      <c r="E18" s="113" t="s">
        <v>55</v>
      </c>
      <c r="F18" s="8">
        <v>465</v>
      </c>
      <c r="G18" s="54">
        <v>10</v>
      </c>
      <c r="H18" s="54">
        <v>10</v>
      </c>
      <c r="I18" s="54">
        <v>10</v>
      </c>
      <c r="J18" s="139">
        <f t="shared" si="0"/>
        <v>4.6500000000000004</v>
      </c>
      <c r="K18" s="139">
        <f t="shared" si="1"/>
        <v>4.6500000000000004</v>
      </c>
      <c r="L18" s="139">
        <f t="shared" si="2"/>
        <v>4.6500000000000004</v>
      </c>
      <c r="M18" s="260"/>
      <c r="N18" s="254"/>
      <c r="O18" s="254"/>
      <c r="P18" s="2"/>
      <c r="Q18" s="2"/>
    </row>
    <row r="19" spans="1:17" s="62" customFormat="1" x14ac:dyDescent="0.25">
      <c r="A19" s="290"/>
      <c r="B19" s="291"/>
      <c r="C19" s="291"/>
      <c r="D19" s="291"/>
      <c r="E19" s="113" t="s">
        <v>15</v>
      </c>
      <c r="F19" s="8">
        <v>0</v>
      </c>
      <c r="G19" s="54">
        <v>150</v>
      </c>
      <c r="H19" s="54">
        <v>150</v>
      </c>
      <c r="I19" s="54">
        <v>150</v>
      </c>
      <c r="J19" s="139">
        <f t="shared" si="0"/>
        <v>0</v>
      </c>
      <c r="K19" s="139">
        <f t="shared" si="1"/>
        <v>0</v>
      </c>
      <c r="L19" s="139">
        <f t="shared" si="2"/>
        <v>0</v>
      </c>
      <c r="M19" s="292"/>
      <c r="N19" s="289"/>
      <c r="O19" s="289"/>
      <c r="P19" s="2"/>
      <c r="Q19" s="2"/>
    </row>
    <row r="20" spans="1:17" s="62" customFormat="1" ht="14.1" customHeight="1" x14ac:dyDescent="0.25">
      <c r="A20" s="113" t="s">
        <v>14</v>
      </c>
      <c r="B20" s="6">
        <v>120</v>
      </c>
      <c r="C20" s="6">
        <v>120</v>
      </c>
      <c r="D20" s="6">
        <v>120</v>
      </c>
      <c r="E20" s="5" t="s">
        <v>13</v>
      </c>
      <c r="F20" s="8">
        <v>819</v>
      </c>
      <c r="G20" s="6">
        <v>120</v>
      </c>
      <c r="H20" s="6">
        <v>120</v>
      </c>
      <c r="I20" s="6">
        <v>120</v>
      </c>
      <c r="J20" s="139">
        <f t="shared" si="0"/>
        <v>98.28</v>
      </c>
      <c r="K20" s="139">
        <f t="shared" si="1"/>
        <v>98.28</v>
      </c>
      <c r="L20" s="139">
        <f t="shared" si="2"/>
        <v>98.28</v>
      </c>
      <c r="M20" s="85">
        <f>SUM(J20)</f>
        <v>98.28</v>
      </c>
      <c r="N20" s="86">
        <f>SUM(K20)</f>
        <v>98.28</v>
      </c>
      <c r="O20" s="88">
        <f>SUM(L20)</f>
        <v>98.28</v>
      </c>
      <c r="P20" s="63"/>
      <c r="Q20" s="63"/>
    </row>
    <row r="21" spans="1:17" x14ac:dyDescent="0.25">
      <c r="A21" s="18" t="s">
        <v>3</v>
      </c>
      <c r="B21" s="19">
        <v>20</v>
      </c>
      <c r="C21" s="19">
        <v>35</v>
      </c>
      <c r="D21" s="19">
        <v>40</v>
      </c>
      <c r="E21" s="20" t="s">
        <v>4</v>
      </c>
      <c r="F21" s="8">
        <v>596</v>
      </c>
      <c r="G21" s="54">
        <v>20</v>
      </c>
      <c r="H21" s="54">
        <v>35</v>
      </c>
      <c r="I21" s="54">
        <v>40</v>
      </c>
      <c r="J21" s="7">
        <f t="shared" si="0"/>
        <v>11.92</v>
      </c>
      <c r="K21" s="7">
        <f t="shared" si="1"/>
        <v>20.86</v>
      </c>
      <c r="L21" s="7">
        <f t="shared" si="2"/>
        <v>23.84</v>
      </c>
      <c r="M21" s="106">
        <f>SUM(J21:J21)</f>
        <v>11.92</v>
      </c>
      <c r="N21" s="86">
        <f>SUM(K21)</f>
        <v>20.86</v>
      </c>
      <c r="O21" s="86">
        <f>SUM(L21)</f>
        <v>23.84</v>
      </c>
    </row>
    <row r="22" spans="1:17" x14ac:dyDescent="0.25">
      <c r="A22" s="58" t="s">
        <v>5</v>
      </c>
      <c r="B22" s="57"/>
      <c r="C22" s="57"/>
      <c r="D22" s="57"/>
      <c r="E22" s="57"/>
      <c r="F22" s="108"/>
      <c r="G22" s="22"/>
      <c r="H22" s="22"/>
      <c r="I22" s="22"/>
      <c r="J22" s="57"/>
      <c r="K22" s="57"/>
      <c r="L22" s="57"/>
      <c r="M22" s="53"/>
      <c r="N22" s="45"/>
      <c r="O22" s="45"/>
    </row>
    <row r="23" spans="1:17" x14ac:dyDescent="0.25">
      <c r="A23" s="294" t="s">
        <v>38</v>
      </c>
      <c r="B23" s="294"/>
      <c r="C23" s="294"/>
      <c r="D23" s="294"/>
      <c r="E23" s="294"/>
      <c r="F23" s="294"/>
      <c r="G23" s="294"/>
      <c r="H23" s="294"/>
      <c r="I23" s="294"/>
      <c r="J23" s="294"/>
      <c r="K23" s="55"/>
      <c r="L23" s="55"/>
      <c r="M23" s="12">
        <f>SUM(M7:M21)</f>
        <v>498.52799999999996</v>
      </c>
      <c r="N23" s="12">
        <f>SUM(N7:N21)</f>
        <v>595.779</v>
      </c>
      <c r="O23" s="12">
        <f>SUM(O7:O21)</f>
        <v>646.024</v>
      </c>
    </row>
    <row r="24" spans="1:17" x14ac:dyDescent="0.25">
      <c r="A24" s="293" t="s">
        <v>127</v>
      </c>
      <c r="B24" s="293"/>
      <c r="C24" s="293"/>
      <c r="D24" s="293"/>
      <c r="E24" s="293"/>
      <c r="F24" s="293"/>
      <c r="G24" s="293"/>
      <c r="H24" s="293"/>
      <c r="I24" s="293"/>
      <c r="J24" s="293"/>
      <c r="K24" s="56"/>
      <c r="L24" s="56"/>
      <c r="M24" s="13">
        <f>M23*1.16</f>
        <v>578.29247999999995</v>
      </c>
      <c r="N24" s="51">
        <f>N23*1.16</f>
        <v>691.10363999999993</v>
      </c>
      <c r="O24" s="51">
        <f>O23*1.16</f>
        <v>749.38783999999998</v>
      </c>
    </row>
    <row r="27" spans="1:17" x14ac:dyDescent="0.25">
      <c r="F27" s="1"/>
    </row>
    <row r="28" spans="1:17" x14ac:dyDescent="0.25">
      <c r="F28" s="1"/>
    </row>
    <row r="29" spans="1:17" x14ac:dyDescent="0.25">
      <c r="F29" s="1"/>
    </row>
  </sheetData>
  <mergeCells count="30">
    <mergeCell ref="A24:J24"/>
    <mergeCell ref="M5:O5"/>
    <mergeCell ref="A5:A6"/>
    <mergeCell ref="B5:D5"/>
    <mergeCell ref="E5:E6"/>
    <mergeCell ref="F5:F6"/>
    <mergeCell ref="G5:I5"/>
    <mergeCell ref="J5:L5"/>
    <mergeCell ref="A7:A12"/>
    <mergeCell ref="N13:N15"/>
    <mergeCell ref="O13:O15"/>
    <mergeCell ref="N16:N19"/>
    <mergeCell ref="O16:O19"/>
    <mergeCell ref="A23:J23"/>
    <mergeCell ref="O7:O12"/>
    <mergeCell ref="B7:B12"/>
    <mergeCell ref="C7:C12"/>
    <mergeCell ref="D7:D12"/>
    <mergeCell ref="M7:M12"/>
    <mergeCell ref="N7:N12"/>
    <mergeCell ref="A13:A15"/>
    <mergeCell ref="B13:B15"/>
    <mergeCell ref="C13:C15"/>
    <mergeCell ref="D13:D15"/>
    <mergeCell ref="M13:M15"/>
    <mergeCell ref="A16:A19"/>
    <mergeCell ref="B16:B19"/>
    <mergeCell ref="C16:C19"/>
    <mergeCell ref="D16:D19"/>
    <mergeCell ref="M16:M19"/>
  </mergeCells>
  <pageMargins left="0.7" right="0.7" top="0.75" bottom="0.75" header="0.3" footer="0.3"/>
  <pageSetup paperSize="9" scale="68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28"/>
  <sheetViews>
    <sheetView tabSelected="1" topLeftCell="A7" zoomScaleNormal="100" workbookViewId="0">
      <selection activeCell="A24" sqref="A24:O24"/>
    </sheetView>
  </sheetViews>
  <sheetFormatPr defaultColWidth="9.140625" defaultRowHeight="15" x14ac:dyDescent="0.25"/>
  <cols>
    <col min="1" max="1" width="24.140625" style="1" customWidth="1"/>
    <col min="2" max="2" width="11.42578125" style="1" customWidth="1"/>
    <col min="3" max="3" width="12.42578125" style="1" customWidth="1"/>
    <col min="4" max="4" width="12.140625" style="1" customWidth="1"/>
    <col min="5" max="5" width="23.5703125" style="1" customWidth="1"/>
    <col min="6" max="6" width="8.85546875" style="2" customWidth="1"/>
    <col min="7" max="7" width="10.5703125" style="1" customWidth="1"/>
    <col min="8" max="8" width="9.5703125" style="1" customWidth="1"/>
    <col min="9" max="9" width="10.42578125" style="1" customWidth="1"/>
    <col min="10" max="10" width="8.85546875" style="1" customWidth="1"/>
    <col min="11" max="11" width="9.5703125" style="1" customWidth="1"/>
    <col min="12" max="12" width="11" style="1" customWidth="1"/>
    <col min="13" max="13" width="10.85546875" style="1" customWidth="1"/>
    <col min="14" max="14" width="9.5703125" style="1" customWidth="1"/>
    <col min="15" max="15" width="11.5703125" style="1" customWidth="1"/>
    <col min="16" max="16" width="9.140625" style="2"/>
    <col min="17" max="16384" width="9.140625" style="1"/>
  </cols>
  <sheetData>
    <row r="3" spans="1:17" x14ac:dyDescent="0.25">
      <c r="A3" s="3" t="s">
        <v>83</v>
      </c>
    </row>
    <row r="4" spans="1:17" ht="9.75" customHeight="1" x14ac:dyDescent="0.25"/>
    <row r="5" spans="1:17" s="175" customFormat="1" ht="19.5" customHeight="1" x14ac:dyDescent="0.25">
      <c r="A5" s="267" t="s">
        <v>6</v>
      </c>
      <c r="B5" s="263" t="s">
        <v>7</v>
      </c>
      <c r="C5" s="263"/>
      <c r="D5" s="263"/>
      <c r="E5" s="267" t="s">
        <v>8</v>
      </c>
      <c r="F5" s="269" t="s">
        <v>9</v>
      </c>
      <c r="G5" s="271" t="s">
        <v>10</v>
      </c>
      <c r="H5" s="272"/>
      <c r="I5" s="273"/>
      <c r="J5" s="271" t="s">
        <v>11</v>
      </c>
      <c r="K5" s="272"/>
      <c r="L5" s="273"/>
      <c r="M5" s="271" t="s">
        <v>12</v>
      </c>
      <c r="N5" s="272"/>
      <c r="O5" s="273"/>
      <c r="P5" s="2"/>
    </row>
    <row r="6" spans="1:17" s="175" customFormat="1" ht="41.25" customHeight="1" x14ac:dyDescent="0.25">
      <c r="A6" s="268"/>
      <c r="B6" s="172" t="s">
        <v>91</v>
      </c>
      <c r="C6" s="172" t="s">
        <v>92</v>
      </c>
      <c r="D6" s="172" t="s">
        <v>93</v>
      </c>
      <c r="E6" s="268"/>
      <c r="F6" s="270"/>
      <c r="G6" s="172" t="s">
        <v>105</v>
      </c>
      <c r="H6" s="172" t="s">
        <v>95</v>
      </c>
      <c r="I6" s="172" t="s">
        <v>96</v>
      </c>
      <c r="J6" s="172" t="s">
        <v>91</v>
      </c>
      <c r="K6" s="172" t="s">
        <v>97</v>
      </c>
      <c r="L6" s="172" t="s">
        <v>89</v>
      </c>
      <c r="M6" s="172" t="s">
        <v>100</v>
      </c>
      <c r="N6" s="172" t="s">
        <v>92</v>
      </c>
      <c r="O6" s="172" t="s">
        <v>89</v>
      </c>
      <c r="P6" s="2"/>
    </row>
    <row r="7" spans="1:17" ht="17.25" customHeight="1" x14ac:dyDescent="0.25">
      <c r="A7" s="241" t="s">
        <v>110</v>
      </c>
      <c r="B7" s="244" t="s">
        <v>172</v>
      </c>
      <c r="C7" s="280" t="s">
        <v>172</v>
      </c>
      <c r="D7" s="384" t="s">
        <v>159</v>
      </c>
      <c r="E7" s="66" t="s">
        <v>42</v>
      </c>
      <c r="F7" s="211">
        <v>5400</v>
      </c>
      <c r="G7" s="215">
        <v>75</v>
      </c>
      <c r="H7" s="215">
        <v>75</v>
      </c>
      <c r="I7" s="215">
        <v>91</v>
      </c>
      <c r="J7" s="139">
        <f t="shared" ref="J7:J15" si="0">F7*G7/1000</f>
        <v>405</v>
      </c>
      <c r="K7" s="139">
        <f t="shared" ref="K7:K15" si="1">F7*H7/1000</f>
        <v>405</v>
      </c>
      <c r="L7" s="139">
        <f t="shared" ref="L7:L15" si="2">F7*I7/1000</f>
        <v>491.4</v>
      </c>
      <c r="M7" s="304">
        <f>SUM(J7:J11)</f>
        <v>510.93799999999999</v>
      </c>
      <c r="N7" s="348">
        <f>SUM(K7:K11)</f>
        <v>510.93799999999999</v>
      </c>
      <c r="O7" s="348">
        <f>SUM(L7:L11)</f>
        <v>597.33799999999997</v>
      </c>
    </row>
    <row r="8" spans="1:17" x14ac:dyDescent="0.25">
      <c r="A8" s="242"/>
      <c r="B8" s="245"/>
      <c r="C8" s="281"/>
      <c r="D8" s="385"/>
      <c r="E8" s="70" t="s">
        <v>53</v>
      </c>
      <c r="F8" s="71">
        <v>125</v>
      </c>
      <c r="G8" s="60">
        <v>1</v>
      </c>
      <c r="H8" s="60">
        <v>1</v>
      </c>
      <c r="I8" s="60">
        <v>1</v>
      </c>
      <c r="J8" s="139">
        <f t="shared" si="0"/>
        <v>0.125</v>
      </c>
      <c r="K8" s="139">
        <f t="shared" si="1"/>
        <v>0.125</v>
      </c>
      <c r="L8" s="139">
        <f t="shared" si="2"/>
        <v>0.125</v>
      </c>
      <c r="M8" s="283"/>
      <c r="N8" s="349"/>
      <c r="O8" s="349"/>
    </row>
    <row r="9" spans="1:17" x14ac:dyDescent="0.25">
      <c r="A9" s="242"/>
      <c r="B9" s="245"/>
      <c r="C9" s="281"/>
      <c r="D9" s="385"/>
      <c r="E9" s="70" t="s">
        <v>69</v>
      </c>
      <c r="F9" s="71">
        <v>211</v>
      </c>
      <c r="G9" s="122">
        <v>15</v>
      </c>
      <c r="H9" s="122">
        <v>15</v>
      </c>
      <c r="I9" s="122">
        <v>15</v>
      </c>
      <c r="J9" s="139">
        <f t="shared" si="0"/>
        <v>3.165</v>
      </c>
      <c r="K9" s="139">
        <f t="shared" si="1"/>
        <v>3.165</v>
      </c>
      <c r="L9" s="139">
        <f t="shared" si="2"/>
        <v>3.165</v>
      </c>
      <c r="M9" s="283"/>
      <c r="N9" s="349"/>
      <c r="O9" s="349"/>
    </row>
    <row r="10" spans="1:17" x14ac:dyDescent="0.25">
      <c r="A10" s="242"/>
      <c r="B10" s="245"/>
      <c r="C10" s="281"/>
      <c r="D10" s="385"/>
      <c r="E10" s="70" t="s">
        <v>70</v>
      </c>
      <c r="F10" s="71">
        <v>0</v>
      </c>
      <c r="G10" s="122">
        <v>100</v>
      </c>
      <c r="H10" s="122">
        <v>100</v>
      </c>
      <c r="I10" s="122">
        <v>100</v>
      </c>
      <c r="J10" s="139">
        <f t="shared" si="0"/>
        <v>0</v>
      </c>
      <c r="K10" s="139">
        <f t="shared" si="1"/>
        <v>0</v>
      </c>
      <c r="L10" s="139">
        <f t="shared" si="2"/>
        <v>0</v>
      </c>
      <c r="M10" s="283"/>
      <c r="N10" s="349"/>
      <c r="O10" s="349"/>
      <c r="Q10" s="1" t="s">
        <v>51</v>
      </c>
    </row>
    <row r="11" spans="1:17" x14ac:dyDescent="0.25">
      <c r="A11" s="242"/>
      <c r="B11" s="245"/>
      <c r="C11" s="281"/>
      <c r="D11" s="385"/>
      <c r="E11" s="195" t="s">
        <v>71</v>
      </c>
      <c r="F11" s="71">
        <v>1833</v>
      </c>
      <c r="G11" s="122">
        <v>56</v>
      </c>
      <c r="H11" s="122">
        <v>56</v>
      </c>
      <c r="I11" s="122">
        <v>56</v>
      </c>
      <c r="J11" s="139">
        <f t="shared" si="0"/>
        <v>102.648</v>
      </c>
      <c r="K11" s="139">
        <f t="shared" si="1"/>
        <v>102.648</v>
      </c>
      <c r="L11" s="139">
        <f t="shared" si="2"/>
        <v>102.648</v>
      </c>
      <c r="M11" s="283"/>
      <c r="N11" s="349"/>
      <c r="O11" s="349"/>
    </row>
    <row r="12" spans="1:17" s="62" customFormat="1" x14ac:dyDescent="0.25">
      <c r="A12" s="285" t="s">
        <v>66</v>
      </c>
      <c r="B12" s="276">
        <v>200</v>
      </c>
      <c r="C12" s="276">
        <v>200</v>
      </c>
      <c r="D12" s="276">
        <v>200</v>
      </c>
      <c r="E12" s="140" t="s">
        <v>40</v>
      </c>
      <c r="F12" s="169">
        <v>1100</v>
      </c>
      <c r="G12" s="130">
        <v>20</v>
      </c>
      <c r="H12" s="130">
        <v>20</v>
      </c>
      <c r="I12" s="130">
        <v>20</v>
      </c>
      <c r="J12" s="139">
        <f t="shared" si="0"/>
        <v>22</v>
      </c>
      <c r="K12" s="139">
        <f t="shared" si="1"/>
        <v>22</v>
      </c>
      <c r="L12" s="139">
        <f t="shared" si="2"/>
        <v>22</v>
      </c>
      <c r="M12" s="235">
        <f>SUM(J12:J13)</f>
        <v>26.65</v>
      </c>
      <c r="N12" s="235">
        <f>SUM(K12:K13)</f>
        <v>26.65</v>
      </c>
      <c r="O12" s="235">
        <f>SUM(L12:L13)</f>
        <v>26.65</v>
      </c>
      <c r="P12" s="2"/>
    </row>
    <row r="13" spans="1:17" s="62" customFormat="1" x14ac:dyDescent="0.25">
      <c r="A13" s="286"/>
      <c r="B13" s="277"/>
      <c r="C13" s="277"/>
      <c r="D13" s="277"/>
      <c r="E13" s="131" t="s">
        <v>16</v>
      </c>
      <c r="F13" s="132">
        <v>465</v>
      </c>
      <c r="G13" s="133">
        <v>10</v>
      </c>
      <c r="H13" s="133">
        <v>10</v>
      </c>
      <c r="I13" s="133">
        <v>10</v>
      </c>
      <c r="J13" s="139">
        <f t="shared" si="0"/>
        <v>4.6500000000000004</v>
      </c>
      <c r="K13" s="139">
        <f t="shared" si="1"/>
        <v>4.6500000000000004</v>
      </c>
      <c r="L13" s="139">
        <f t="shared" si="2"/>
        <v>4.6500000000000004</v>
      </c>
      <c r="M13" s="236"/>
      <c r="N13" s="236"/>
      <c r="O13" s="236"/>
      <c r="P13" s="2"/>
    </row>
    <row r="14" spans="1:17" s="62" customFormat="1" x14ac:dyDescent="0.25">
      <c r="A14" s="143"/>
      <c r="B14" s="178"/>
      <c r="C14" s="178"/>
      <c r="D14" s="178"/>
      <c r="E14" s="131" t="s">
        <v>15</v>
      </c>
      <c r="F14" s="132">
        <v>0</v>
      </c>
      <c r="G14" s="133">
        <v>200</v>
      </c>
      <c r="H14" s="133">
        <v>200</v>
      </c>
      <c r="I14" s="133">
        <v>200</v>
      </c>
      <c r="J14" s="139">
        <f t="shared" si="0"/>
        <v>0</v>
      </c>
      <c r="K14" s="139">
        <f t="shared" si="1"/>
        <v>0</v>
      </c>
      <c r="L14" s="139">
        <f t="shared" si="2"/>
        <v>0</v>
      </c>
      <c r="M14" s="144"/>
      <c r="N14" s="177"/>
      <c r="O14" s="177"/>
      <c r="P14" s="2"/>
    </row>
    <row r="15" spans="1:17" x14ac:dyDescent="0.25">
      <c r="A15" s="18" t="s">
        <v>3</v>
      </c>
      <c r="B15" s="19">
        <v>20</v>
      </c>
      <c r="C15" s="19">
        <v>35</v>
      </c>
      <c r="D15" s="19">
        <v>40</v>
      </c>
      <c r="E15" s="20" t="s">
        <v>4</v>
      </c>
      <c r="F15" s="8">
        <v>596</v>
      </c>
      <c r="G15" s="54">
        <v>20</v>
      </c>
      <c r="H15" s="54">
        <v>35</v>
      </c>
      <c r="I15" s="54">
        <v>40</v>
      </c>
      <c r="J15" s="139">
        <f t="shared" si="0"/>
        <v>11.92</v>
      </c>
      <c r="K15" s="139">
        <f t="shared" si="1"/>
        <v>20.86</v>
      </c>
      <c r="L15" s="139">
        <f t="shared" si="2"/>
        <v>23.84</v>
      </c>
      <c r="M15" s="106">
        <f>SUM(J15:J15)</f>
        <v>11.92</v>
      </c>
      <c r="N15" s="86">
        <f>SUM(K15)</f>
        <v>20.86</v>
      </c>
      <c r="O15" s="86">
        <f>SUM(L15)</f>
        <v>23.84</v>
      </c>
    </row>
    <row r="16" spans="1:17" x14ac:dyDescent="0.25">
      <c r="A16" s="58" t="s">
        <v>5</v>
      </c>
      <c r="B16" s="57"/>
      <c r="C16" s="57"/>
      <c r="D16" s="57"/>
      <c r="E16" s="57"/>
      <c r="F16" s="108"/>
      <c r="G16" s="22"/>
      <c r="H16" s="22"/>
      <c r="I16" s="22"/>
      <c r="J16" s="57"/>
      <c r="K16" s="57"/>
      <c r="L16" s="57"/>
      <c r="M16" s="53"/>
      <c r="N16" s="45"/>
      <c r="O16" s="45"/>
    </row>
    <row r="17" spans="1:16" x14ac:dyDescent="0.25">
      <c r="A17" s="294" t="s">
        <v>38</v>
      </c>
      <c r="B17" s="294"/>
      <c r="C17" s="294"/>
      <c r="D17" s="294"/>
      <c r="E17" s="294"/>
      <c r="F17" s="294"/>
      <c r="G17" s="294"/>
      <c r="H17" s="294"/>
      <c r="I17" s="294"/>
      <c r="J17" s="294"/>
      <c r="K17" s="55"/>
      <c r="L17" s="55"/>
      <c r="M17" s="12">
        <f>SUM(M7:M15)</f>
        <v>549.50799999999992</v>
      </c>
      <c r="N17" s="12">
        <f>SUM(N7:N15)</f>
        <v>558.44799999999998</v>
      </c>
      <c r="O17" s="12">
        <f>SUM(O7:O15)</f>
        <v>647.82799999999997</v>
      </c>
    </row>
    <row r="18" spans="1:16" x14ac:dyDescent="0.25">
      <c r="A18" s="293" t="s">
        <v>127</v>
      </c>
      <c r="B18" s="293"/>
      <c r="C18" s="293"/>
      <c r="D18" s="293"/>
      <c r="E18" s="293"/>
      <c r="F18" s="293"/>
      <c r="G18" s="293"/>
      <c r="H18" s="293"/>
      <c r="I18" s="293"/>
      <c r="J18" s="293"/>
      <c r="K18" s="56"/>
      <c r="L18" s="56"/>
      <c r="M18" s="13">
        <f>M17*1.16</f>
        <v>637.42927999999984</v>
      </c>
      <c r="N18" s="51">
        <f>N17*1.16</f>
        <v>647.79967999999997</v>
      </c>
      <c r="O18" s="51">
        <f>O17*1.16</f>
        <v>751.48047999999994</v>
      </c>
    </row>
    <row r="19" spans="1:16" x14ac:dyDescent="0.25">
      <c r="A19" s="294" t="s">
        <v>41</v>
      </c>
      <c r="B19" s="294"/>
      <c r="C19" s="294"/>
      <c r="D19" s="294"/>
      <c r="E19" s="294"/>
      <c r="F19" s="294"/>
      <c r="G19" s="294"/>
      <c r="H19" s="294"/>
      <c r="I19" s="294"/>
      <c r="J19" s="294"/>
      <c r="K19" s="55"/>
      <c r="L19" s="55"/>
      <c r="M19" s="42">
        <f>('4-1'!M26+'4-2'!M30+'4-3'!M27+'4-4'!M23+'4-5'!M17)/5</f>
        <v>569.73410199999989</v>
      </c>
      <c r="N19" s="42">
        <f>('4-1'!N26+'4-2'!N30+'4-3'!N27+'4-4'!N23+'4-5'!N17)/5</f>
        <v>631.691102</v>
      </c>
      <c r="O19" s="42">
        <f>('4-1'!O26+'4-2'!O30+'4-3'!O27+'4-4'!O23+'4-5'!O17)/5</f>
        <v>683.192902</v>
      </c>
    </row>
    <row r="20" spans="1:16" x14ac:dyDescent="0.25">
      <c r="A20" s="293" t="s">
        <v>128</v>
      </c>
      <c r="B20" s="293"/>
      <c r="C20" s="293"/>
      <c r="D20" s="293"/>
      <c r="E20" s="293"/>
      <c r="F20" s="293"/>
      <c r="G20" s="293"/>
      <c r="H20" s="293"/>
      <c r="I20" s="293"/>
      <c r="J20" s="293"/>
      <c r="K20" s="56"/>
      <c r="L20" s="56"/>
      <c r="M20" s="44">
        <f>M19*1.16</f>
        <v>660.89155831999983</v>
      </c>
      <c r="N20" s="44">
        <f>N19*1.16</f>
        <v>732.76167831999999</v>
      </c>
      <c r="O20" s="44">
        <f>O19*1.16</f>
        <v>792.50376631999995</v>
      </c>
    </row>
    <row r="21" spans="1:16" x14ac:dyDescent="0.25">
      <c r="A21" s="294" t="s">
        <v>84</v>
      </c>
      <c r="B21" s="294"/>
      <c r="C21" s="294"/>
      <c r="D21" s="294"/>
      <c r="E21" s="294"/>
      <c r="F21" s="294"/>
      <c r="G21" s="294"/>
      <c r="H21" s="294"/>
      <c r="I21" s="294"/>
      <c r="J21" s="294"/>
      <c r="K21" s="55"/>
      <c r="L21" s="55"/>
      <c r="M21" s="42">
        <f>('1-5'!M22+'2-5'!M20+'3-5'!M21+'4-5'!M19)/4</f>
        <v>611.48035049999999</v>
      </c>
      <c r="N21" s="42">
        <f>('1-5'!N22+'2-5'!N20+'3-5'!N21+'4-5'!N19)/4</f>
        <v>692.10602549999999</v>
      </c>
      <c r="O21" s="42">
        <f>('1-5'!O22+'2-5'!O20+'3-5'!O21+'4-5'!O19)/4</f>
        <v>755.82320049999998</v>
      </c>
    </row>
    <row r="22" spans="1:16" x14ac:dyDescent="0.25">
      <c r="A22" s="389" t="s">
        <v>185</v>
      </c>
      <c r="B22" s="390"/>
      <c r="C22" s="390"/>
      <c r="D22" s="390"/>
      <c r="E22" s="390"/>
      <c r="F22" s="390"/>
      <c r="G22" s="390"/>
      <c r="H22" s="390"/>
      <c r="I22" s="390"/>
      <c r="J22" s="391"/>
      <c r="K22" s="232"/>
      <c r="L22" s="232"/>
      <c r="M22" s="42">
        <f>M21*1.03</f>
        <v>629.82476101500004</v>
      </c>
      <c r="N22" s="42">
        <f>N21*1.03</f>
        <v>712.869206265</v>
      </c>
      <c r="O22" s="42">
        <f>O21*1.03</f>
        <v>778.49789651499998</v>
      </c>
    </row>
    <row r="23" spans="1:16" x14ac:dyDescent="0.25">
      <c r="A23" s="293" t="s">
        <v>130</v>
      </c>
      <c r="B23" s="293"/>
      <c r="C23" s="293"/>
      <c r="D23" s="293"/>
      <c r="E23" s="293"/>
      <c r="F23" s="293"/>
      <c r="G23" s="293"/>
      <c r="H23" s="293"/>
      <c r="I23" s="293"/>
      <c r="J23" s="293"/>
      <c r="K23" s="56"/>
      <c r="L23" s="56"/>
      <c r="M23" s="44">
        <f>M21*1.16</f>
        <v>709.31720657999995</v>
      </c>
      <c r="N23" s="44">
        <f>N21*1.16</f>
        <v>802.84298957999988</v>
      </c>
      <c r="O23" s="44">
        <f>O21*1.16</f>
        <v>876.75491257999988</v>
      </c>
    </row>
    <row r="24" spans="1:16" x14ac:dyDescent="0.25">
      <c r="A24" s="387" t="s">
        <v>152</v>
      </c>
      <c r="B24" s="388"/>
      <c r="C24" s="388"/>
      <c r="D24" s="388"/>
      <c r="E24" s="388"/>
      <c r="F24" s="388"/>
      <c r="G24" s="388"/>
      <c r="H24" s="388"/>
      <c r="I24" s="388"/>
      <c r="J24" s="388"/>
      <c r="K24" s="388"/>
      <c r="L24" s="388"/>
      <c r="M24" s="388"/>
      <c r="N24" s="388"/>
      <c r="O24" s="388"/>
    </row>
    <row r="25" spans="1:16" x14ac:dyDescent="0.25">
      <c r="A25" s="1" t="s">
        <v>85</v>
      </c>
    </row>
    <row r="26" spans="1:16" x14ac:dyDescent="0.25">
      <c r="A26" s="386" t="s">
        <v>86</v>
      </c>
      <c r="B26" s="386"/>
      <c r="C26" s="386"/>
      <c r="D26" s="386"/>
      <c r="E26" s="386"/>
      <c r="F26" s="386"/>
      <c r="G26" s="386"/>
      <c r="H26" s="386"/>
      <c r="I26" s="386"/>
      <c r="J26" s="386"/>
      <c r="K26" s="386"/>
      <c r="L26" s="386"/>
    </row>
    <row r="27" spans="1:16" ht="15" customHeight="1" x14ac:dyDescent="0.25">
      <c r="A27" s="1" t="s">
        <v>124</v>
      </c>
      <c r="F27" s="1"/>
      <c r="P27" s="1"/>
    </row>
    <row r="28" spans="1:16" x14ac:dyDescent="0.25">
      <c r="A28" s="1" t="s">
        <v>125</v>
      </c>
      <c r="P28" s="1"/>
    </row>
  </sheetData>
  <mergeCells count="30">
    <mergeCell ref="O12:O13"/>
    <mergeCell ref="B12:B13"/>
    <mergeCell ref="C12:C13"/>
    <mergeCell ref="D12:D13"/>
    <mergeCell ref="M12:M13"/>
    <mergeCell ref="N12:N13"/>
    <mergeCell ref="A12:A13"/>
    <mergeCell ref="A18:J18"/>
    <mergeCell ref="A7:A11"/>
    <mergeCell ref="B7:B11"/>
    <mergeCell ref="C7:C11"/>
    <mergeCell ref="A17:J17"/>
    <mergeCell ref="A26:L26"/>
    <mergeCell ref="A19:J19"/>
    <mergeCell ref="A20:J20"/>
    <mergeCell ref="A21:J21"/>
    <mergeCell ref="A23:J23"/>
    <mergeCell ref="A24:O24"/>
    <mergeCell ref="A22:J22"/>
    <mergeCell ref="A5:A6"/>
    <mergeCell ref="B5:D5"/>
    <mergeCell ref="E5:E6"/>
    <mergeCell ref="F5:F6"/>
    <mergeCell ref="G5:I5"/>
    <mergeCell ref="N7:N11"/>
    <mergeCell ref="M7:M11"/>
    <mergeCell ref="D7:D11"/>
    <mergeCell ref="O7:O11"/>
    <mergeCell ref="M5:O5"/>
    <mergeCell ref="J5:L5"/>
  </mergeCells>
  <pageMargins left="0.7" right="0.7" top="0.75" bottom="0.75" header="0.3" footer="0.3"/>
  <pageSetup paperSize="9" scale="70" orientation="landscape" r:id="rId1"/>
  <colBreaks count="1" manualBreakCount="1">
    <brk id="17" max="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20</vt:i4>
      </vt:variant>
      <vt:variant>
        <vt:lpstr>Именованные диапазоны</vt:lpstr>
      </vt:variant>
      <vt:variant>
        <vt:i4>20</vt:i4>
      </vt:variant>
    </vt:vector>
  </HeadingPairs>
  <TitlesOfParts>
    <vt:vector size="40" baseType="lpstr">
      <vt:lpstr>1-1</vt:lpstr>
      <vt:lpstr>1-2</vt:lpstr>
      <vt:lpstr>1-3</vt:lpstr>
      <vt:lpstr>1-4</vt:lpstr>
      <vt:lpstr>1-5</vt:lpstr>
      <vt:lpstr>2-1</vt:lpstr>
      <vt:lpstr>2-2</vt:lpstr>
      <vt:lpstr>2-3</vt:lpstr>
      <vt:lpstr>2-4</vt:lpstr>
      <vt:lpstr>2-5</vt:lpstr>
      <vt:lpstr>3-1</vt:lpstr>
      <vt:lpstr>3-2</vt:lpstr>
      <vt:lpstr>3-3</vt:lpstr>
      <vt:lpstr>3-4</vt:lpstr>
      <vt:lpstr>3-5</vt:lpstr>
      <vt:lpstr>4-1</vt:lpstr>
      <vt:lpstr>4-2</vt:lpstr>
      <vt:lpstr>4-3</vt:lpstr>
      <vt:lpstr>4-4</vt:lpstr>
      <vt:lpstr>4-5</vt:lpstr>
      <vt:lpstr>'1-1'!Область_печати</vt:lpstr>
      <vt:lpstr>'1-2'!Область_печати</vt:lpstr>
      <vt:lpstr>'1-3'!Область_печати</vt:lpstr>
      <vt:lpstr>'1-4'!Область_печати</vt:lpstr>
      <vt:lpstr>'1-5'!Область_печати</vt:lpstr>
      <vt:lpstr>'2-1'!Область_печати</vt:lpstr>
      <vt:lpstr>'2-2'!Область_печати</vt:lpstr>
      <vt:lpstr>'2-3'!Область_печати</vt:lpstr>
      <vt:lpstr>'2-4'!Область_печати</vt:lpstr>
      <vt:lpstr>'2-5'!Область_печати</vt:lpstr>
      <vt:lpstr>'3-1'!Область_печати</vt:lpstr>
      <vt:lpstr>'3-2'!Область_печати</vt:lpstr>
      <vt:lpstr>'3-3'!Область_печати</vt:lpstr>
      <vt:lpstr>'3-4'!Область_печати</vt:lpstr>
      <vt:lpstr>'3-5'!Область_печати</vt:lpstr>
      <vt:lpstr>'4-1'!Область_печати</vt:lpstr>
      <vt:lpstr>'4-2'!Область_печати</vt:lpstr>
      <vt:lpstr>'4-3'!Область_печати</vt:lpstr>
      <vt:lpstr>'4-4'!Область_печати</vt:lpstr>
      <vt:lpstr>'4-5'!Область_печати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2026-08-25T04:44:58Z</dcterms:modified>
</cp:coreProperties>
</file>