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4a039c37949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асчет" sheetId="1" r:id="R6c63c9279f364d7a"/>
    <x:sheet xmlns:r="http://schemas.openxmlformats.org/officeDocument/2006/relationships" name="Материалы" sheetId="2" r:id="Rf09ebfd6550c460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17">
    <x:font>
      <x:sz val="11"/>
      <x:name val="Carlito"/>
    </x:font>
    <x:font>
      <x:b/>
      <x:sz val="15"/>
      <x:color rgb="FFFFFFFF"/>
      <x:name val="Carlito"/>
    </x:font>
    <x:font>
      <x:b/>
      <x:sz val="10"/>
      <x:color rgb="FF17365D"/>
      <x:name val="Carlito"/>
    </x:font>
    <x:font>
      <x:i/>
      <x:sz val="9"/>
      <x:color rgb="FF555555"/>
      <x:name val="Carlito"/>
    </x:font>
    <x:font>
      <x:b/>
      <x:sz val="11"/>
      <x:color rgb="FFFFFFFF"/>
      <x:name val="Carlito"/>
    </x:font>
    <x:font>
      <x:b/>
      <x:sz val="11"/>
      <x:color rgb="FF17365D"/>
      <x:name val="Carlito"/>
    </x:font>
    <x:font>
      <x:b/>
      <x:sz val="12"/>
      <x:color rgb="FFFFFFFF"/>
      <x:name val="Carlito"/>
    </x:font>
    <x:font>
      <x:sz val="9"/>
      <x:color rgb="FF404040"/>
      <x:name val="Carlito"/>
    </x:font>
    <x:font>
      <x:b/>
      <x:sz val="10"/>
      <x:color rgb="FFFFFFFF"/>
      <x:name val="Arial"/>
    </x:font>
    <x:font>
      <x:b/>
      <x:sz val="10"/>
      <x:color rgb="FF17365D"/>
      <x:name val="Arial"/>
    </x:font>
    <x:font>
      <x:i/>
      <x:sz val="10"/>
      <x:color rgb="FF555555"/>
      <x:name val="Arial"/>
    </x:font>
    <x:font>
      <x:sz val="10"/>
      <x:name val="Arial"/>
    </x:font>
    <x:font>
      <x:sz val="10"/>
      <x:color rgb="FF404040"/>
      <x:name val="Arial"/>
    </x:font>
    <x:font>
      <x:b/>
      <x:sz val="15"/>
      <x:color rgb="FFFFFFFF"/>
      <x:name val="Arial"/>
    </x:font>
    <x:font>
      <x:b/>
      <x:sz val="9"/>
      <x:color rgb="FFFFFFFF"/>
      <x:name val="Arial"/>
    </x:font>
    <x:font>
      <x:b/>
      <x:sz val="11"/>
      <x:color rgb="FF7F6000"/>
      <x:name val="Carlito"/>
    </x:font>
    <x:font>
      <x:b/>
      <x:sz val="10"/>
      <x:color rgb="FF7F6000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D9EAF7"/>
      </x:patternFill>
    </x:fill>
    <x:fill>
      <x:patternFill patternType="solid">
        <x:fgColor rgb="FF1F4E78"/>
      </x:patternFill>
    </x:fill>
    <x:fill>
      <x:patternFill patternType="solid">
        <x:fgColor rgb="FFFFF2CC"/>
      </x:patternFill>
    </x:fill>
  </x:fills>
  <x:borders count="3">
    <x:border>
      <x:left/>
      <x:right/>
      <x:top/>
      <x:bottom/>
      <x:diagonal/>
    </x:border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  <x:diagonal/>
    </x:border>
    <x:border>
      <x:left style="thin">
        <x:color rgb="FFB4C6E7"/>
      </x:left>
      <x:right style="thin">
        <x:color rgb="FFB4C6E7"/>
      </x:right>
      <x:top style="thin">
        <x:color rgb="FFB4C6E7"/>
      </x:top>
      <x:bottom style="thin">
        <x:color rgb="FFB4C6E7"/>
      </x:bottom>
      <x:diagonal/>
    </x:border>
  </x:borders>
  <x:cellStyleXfs count="1">
    <x:xf numFmtId="0" fontId="0" fillId="0" borderId="0"/>
  </x:cellStyleXfs>
  <x:cellXfs count="5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/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/>
    <x:xf numFmtId="0" fontId="0" fillId="0" borderId="2" xfId="0" applyNumberFormat="1" applyFont="1" applyFill="1" applyBorder="1"/>
    <x:xf numFmtId="200" fontId="0" fillId="0" borderId="2" xfId="0" applyNumberFormat="1" applyFont="1" applyFill="1" applyBorder="1"/>
    <x:xf numFmtId="0" fontId="0" fillId="3" borderId="2" xfId="0" applyNumberFormat="1" applyFont="1" applyFill="1" applyBorder="1"/>
    <x:xf numFmtId="200" fontId="0" fillId="3" borderId="2" xfId="0" applyNumberFormat="1" applyFont="1" applyFill="1" applyBorder="1"/>
    <x:xf numFmtId="0" fontId="5" fillId="3" borderId="2" xfId="0" applyNumberFormat="1" applyFont="1" applyFill="1" applyBorder="1"/>
    <x:xf numFmtId="200" fontId="5" fillId="3" borderId="2" xfId="0" applyNumberFormat="1" applyFont="1" applyFill="1" applyBorder="1"/>
    <x:xf numFmtId="0" fontId="0" fillId="2" borderId="2" xfId="0" applyNumberFormat="1" applyFont="1" applyFill="1" applyBorder="1"/>
    <x:xf numFmtId="200" fontId="0" fillId="2" borderId="2" xfId="0" applyNumberFormat="1" applyFont="1" applyFill="1" applyBorder="1"/>
    <x:xf numFmtId="0" fontId="6" fillId="2" borderId="2" xfId="0" applyNumberFormat="1" applyFont="1" applyFill="1" applyBorder="1"/>
    <x:xf numFmtId="200" fontId="6" fillId="2" borderId="2" xfId="0" applyNumberFormat="1" applyFont="1" applyFill="1" applyBorder="1"/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8" fillId="2" borderId="0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wrapText="1"/>
    </x:xf>
    <x:xf numFmtId="0" fontId="10" fillId="0" borderId="0" xfId="0" applyNumberFormat="1" applyFont="1" applyFill="1" applyBorder="1" applyAlignment="1">
      <x:alignment wrapText="1"/>
    </x:xf>
    <x:xf numFmtId="0" fontId="11" fillId="0" borderId="0" xfId="0" applyNumberFormat="1" applyFont="1" applyFill="1" applyBorder="1"/>
    <x:xf numFmtId="0" fontId="8" fillId="4" borderId="0" xfId="0" applyNumberFormat="1" applyFont="1" applyFill="1" applyBorder="1" applyAlignment="1">
      <x:alignment vertical="center" wrapText="1"/>
    </x:xf>
    <x:xf numFmtId="0" fontId="11" fillId="0" borderId="1" xfId="0" applyNumberFormat="1" applyFont="1" applyFill="1" applyBorder="1" applyAlignment="1">
      <x:alignment vertical="center" wrapText="1"/>
    </x:xf>
    <x:xf numFmtId="200" fontId="11" fillId="0" borderId="1" xfId="0" applyNumberFormat="1" applyFont="1" applyFill="1" applyBorder="1" applyAlignment="1">
      <x:alignment vertical="center" wrapText="1"/>
    </x:xf>
    <x:xf numFmtId="0" fontId="9" fillId="3" borderId="2" xfId="0" applyNumberFormat="1" applyFont="1" applyFill="1" applyBorder="1"/>
    <x:xf numFmtId="200" fontId="9" fillId="3" borderId="2" xfId="0" applyNumberFormat="1" applyFont="1" applyFill="1" applyBorder="1"/>
    <x:xf numFmtId="0" fontId="11" fillId="0" borderId="2" xfId="0" applyNumberFormat="1" applyFont="1" applyFill="1" applyBorder="1"/>
    <x:xf numFmtId="200" fontId="11" fillId="0" borderId="2" xfId="0" applyNumberFormat="1" applyFont="1" applyFill="1" applyBorder="1"/>
    <x:xf numFmtId="0" fontId="8" fillId="2" borderId="2" xfId="0" applyNumberFormat="1" applyFont="1" applyFill="1" applyBorder="1"/>
    <x:xf numFmtId="200" fontId="8" fillId="2" borderId="2" xfId="0" applyNumberFormat="1" applyFont="1" applyFill="1" applyBorder="1"/>
    <x:xf numFmtId="0" fontId="8" fillId="4" borderId="0" xfId="0" applyNumberFormat="1" applyFont="1" applyFill="1" applyBorder="1"/>
    <x:xf numFmtId="0" fontId="12" fillId="0" borderId="0" xfId="0" applyNumberFormat="1" applyFont="1" applyFill="1" applyBorder="1" applyAlignment="1">
      <x:alignment wrapText="1"/>
    </x:xf>
    <x:xf numFmtId="0" fontId="13" fillId="2" borderId="0" xfId="0" applyNumberFormat="1" applyFont="1" applyFill="1" applyBorder="1" applyAlignment="1">
      <x:alignment vertical="center" wrapText="1"/>
    </x:xf>
    <x:xf numFmtId="0" fontId="14" fillId="4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/>
    <x:xf numFmtId="0" fontId="5" fillId="3" borderId="0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15" fillId="5" borderId="0" xfId="0" applyNumberFormat="1" applyFont="1" applyFill="1" applyBorder="1"/>
    <x:xf numFmtId="0" fontId="15" fillId="5" borderId="0" xfId="0" applyNumberFormat="1" applyFont="1" applyFill="1" applyBorder="1" applyAlignment="1">
      <x:alignment wrapText="1"/>
    </x:xf>
    <x:xf numFmtId="0" fontId="16" fillId="5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2fd4e367a040e8" /><Relationship Type="http://schemas.openxmlformats.org/officeDocument/2006/relationships/theme" Target="/xl/theme/theme1.xml" Id="R1631689f3a4f4970" /><Relationship Type="http://schemas.openxmlformats.org/officeDocument/2006/relationships/sharedStrings" Target="/xl/sharedStrings.xml" Id="R8dd5324ab2c247b1" /><Relationship Type="http://schemas.openxmlformats.org/officeDocument/2006/relationships/worksheet" Target="/xl/worksheets/sheet1.xml" Id="R6c63c9279f364d7a" /><Relationship Type="http://schemas.openxmlformats.org/officeDocument/2006/relationships/worksheet" Target="/xl/worksheets/sheet2.xml" Id="Rf09ebfd6550c460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7" hidden="0" customWidth="1"/>
    <x:col min="2" max="2" width="51" hidden="0" customWidth="1"/>
    <x:col min="3" max="3" width="12" hidden="0" customWidth="1"/>
    <x:col min="4" max="4" width="12" hidden="0" customWidth="1"/>
    <x:col min="5" max="5" width="18" hidden="0" customWidth="1"/>
    <x:col min="6" max="6" width="18" hidden="0" customWidth="1"/>
    <x:col min="7" max="7" width="62" hidden="0" customWidth="1"/>
  </x:cols>
  <x:sheetData>
    <x:row r="1" ht="32" customHeight="1">
      <x:c r="A1" s="46" t="str">
        <x:v>Предварительный сметный расчет: удлинение кабеля АСБ 3×95</x:v>
      </x:c>
      <x:c r="B1" s="46"/>
      <x:c r="C1" s="46"/>
      <x:c r="D1" s="46"/>
      <x:c r="E1" s="46"/>
      <x:c r="F1" s="46"/>
      <x:c r="G1" s="46"/>
    </x:row>
    <x:row r="2">
      <x:c r="A2" s="32" t="str">
        <x:v>Объем: кабель на двух существующих опорах — по 3 м на каждой (6 м всего), 2 соединительные муфты</x:v>
      </x:c>
      <x:c r="B2" s="32"/>
      <x:c r="C2" s="32"/>
      <x:c r="D2" s="32"/>
      <x:c r="E2" s="32"/>
      <x:c r="F2" s="32"/>
      <x:c r="G2" s="32"/>
    </x:row>
    <x:row r="3">
      <x:c r="A3" s="33" t="str">
        <x:v>Бюджетный расчет около 800 тыс. ₸ без НДС; ставки работ ориентировочные и подлежат подтверждению подрядчиком</x:v>
      </x:c>
      <x:c r="B3" s="33"/>
      <x:c r="C3" s="33"/>
      <x:c r="D3" s="33"/>
      <x:c r="E3" s="33"/>
      <x:c r="F3" s="33"/>
      <x:c r="G3" s="33"/>
    </x:row>
    <x:row r="4">
      <x:c r="A4" s="34"/>
      <x:c r="B4" s="34"/>
      <x:c r="C4" s="34"/>
      <x:c r="D4" s="34"/>
      <x:c r="E4" s="34"/>
      <x:c r="F4" s="34"/>
      <x:c r="G4" s="34"/>
    </x:row>
    <x:row r="5">
      <x:c r="A5" s="34" t="str">
        <x:v>Количество опор / точек</x:v>
      </x:c>
      <x:c r="B5" s="34"/>
      <x:c r="C5" s="34" t="n">
        <x:v>2</x:v>
      </x:c>
      <x:c r="D5" s="34" t="str">
        <x:v>Кабель на одной опоре</x:v>
      </x:c>
      <x:c r="E5" s="34"/>
      <x:c r="F5" s="34" t="n">
        <x:v>3</x:v>
      </x:c>
      <x:c r="G5" s="34" t="str">
        <x:v>м</x:v>
      </x:c>
    </x:row>
    <x:row r="6">
      <x:c r="A6" s="34" t="str">
        <x:v>Общий кабель</x:v>
      </x:c>
      <x:c r="B6" s="34"/>
      <x:c r="C6" s="34" t="n">
        <x:f>C5*F5</x:f>
        <x:v>6</x:v>
      </x:c>
      <x:c r="D6" s="34" t="str">
        <x:v>6 м АСБ 3×95; без прокладки 156 м трассы</x:v>
      </x:c>
      <x:c r="E6" s="34"/>
      <x:c r="F6" s="34"/>
      <x:c r="G6" s="34"/>
    </x:row>
    <x:row r="7">
      <x:c r="A7" s="34"/>
      <x:c r="B7" s="34"/>
      <x:c r="C7" s="34"/>
      <x:c r="D7" s="34"/>
      <x:c r="E7" s="34"/>
      <x:c r="F7" s="34"/>
      <x:c r="G7" s="34"/>
    </x:row>
    <x:row r="8" ht="34" customHeight="1">
      <x:c r="A8" s="47" t="str">
        <x:v>№</x:v>
      </x:c>
      <x:c r="B8" s="47" t="str">
        <x:v>Наименование ресурса / работы</x:v>
      </x:c>
      <x:c r="C8" s="47" t="str">
        <x:v>Ед.</x:v>
      </x:c>
      <x:c r="D8" s="47" t="str">
        <x:v>Кол-во</x:v>
      </x:c>
      <x:c r="E8" s="47" t="str">
        <x:v>Цена за ед., ₸</x:v>
      </x:c>
      <x:c r="F8" s="47" t="str">
        <x:v>Сумма, ₸</x:v>
      </x:c>
      <x:c r="G8" s="47" t="str">
        <x:v>Примечание / основание</x:v>
      </x:c>
    </x:row>
    <x:row r="9">
      <x:c r="A9" s="36" t="n">
        <x:v>1</x:v>
      </x:c>
      <x:c r="B9" s="36" t="str">
        <x:v>Кабель АСБ 3×95 мм²</x:v>
      </x:c>
      <x:c r="C9" s="36" t="str">
        <x:v>м</x:v>
      </x:c>
      <x:c r="D9" s="37" t="n">
        <x:f>C6</x:f>
        <x:v>6</x:v>
      </x:c>
      <x:c r="E9" s="37" t="n">
        <x:v>8000</x:v>
      </x:c>
      <x:c r="F9" s="37" t="n">
        <x:f>D9*E9</x:f>
        <x:v>48000</x:v>
      </x:c>
      <x:c r="G9" s="36" t="str">
        <x:v>Ориентир 8 000 ₸/м; напряжение и марку сверить по паспорту существующего кабеля</x:v>
      </x:c>
    </x:row>
    <x:row r="10">
      <x:c r="A10" s="36" t="n">
        <x:v>2</x:v>
      </x:c>
      <x:c r="B10" s="36" t="str">
        <x:v>Муфта соединительная 3СТп-10-70/120(Б) для бронированного кабеля</x:v>
      </x:c>
      <x:c r="C10" s="36" t="str">
        <x:v>шт.</x:v>
      </x:c>
      <x:c r="D10" s="37" t="n">
        <x:f>C5</x:f>
        <x:v>2</x:v>
      </x:c>
      <x:c r="E10" s="37" t="n">
        <x:v>51000</x:v>
      </x:c>
      <x:c r="F10" s="37" t="n">
        <x:f>D10*E10</x:f>
        <x:v>102000</x:v>
      </x:c>
      <x:c r="G10" s="36" t="str">
        <x:v>Одна муфта на каждую точку; для бумажной изоляции, 70–120 мм², до 10 кВ; цена-ориентир</x:v>
      </x:c>
    </x:row>
    <x:row r="11">
      <x:c r="A11" s="36" t="n">
        <x:v>3</x:v>
      </x:c>
      <x:c r="B11" s="36" t="str">
        <x:v>Комплект заземления брони / соединения оболочки</x:v>
      </x:c>
      <x:c r="C11" s="36" t="str">
        <x:v>компл.</x:v>
      </x:c>
      <x:c r="D11" s="37" t="n">
        <x:f>C5</x:f>
        <x:v>2</x:v>
      </x:c>
      <x:c r="E11" s="37" t="n">
        <x:v>12000</x:v>
      </x:c>
      <x:c r="F11" s="37" t="n">
        <x:f>D11*E11</x:f>
        <x:v>24000</x:v>
      </x:c>
      <x:c r="G11" s="36" t="str">
        <x:v>Учитывать отдельно, если не входит в выбранную муфту</x:v>
      </x:c>
    </x:row>
    <x:row r="12">
      <x:c r="A12" s="36" t="n">
        <x:v>4</x:v>
      </x:c>
      <x:c r="B12" s="36" t="str">
        <x:v>Крепления кабеля на опоре (наружное исполнение)</x:v>
      </x:c>
      <x:c r="C12" s="36" t="str">
        <x:v>компл.</x:v>
      </x:c>
      <x:c r="D12" s="37" t="n">
        <x:f>C5</x:f>
        <x:v>2</x:v>
      </x:c>
      <x:c r="E12" s="37" t="n">
        <x:v>8000</x:v>
      </x:c>
      <x:c r="F12" s="37" t="n">
        <x:f>D12*E12</x:f>
        <x:v>16000</x:v>
      </x:c>
      <x:c r="G12" s="36" t="str">
        <x:v>Комплект на каждую точку; тип и шаг креплений определить по фактической опоре</x:v>
      </x:c>
    </x:row>
    <x:row r="13">
      <x:c r="A13" s="36" t="n">
        <x:v>5</x:v>
      </x:c>
      <x:c r="B13" s="36" t="str">
        <x:v>Монтаж кабельной вставки и соединительной муфты</x:v>
      </x:c>
      <x:c r="C13" s="36" t="str">
        <x:v>точка</x:v>
      </x:c>
      <x:c r="D13" s="37" t="n">
        <x:f>C5</x:f>
        <x:v>2</x:v>
      </x:c>
      <x:c r="E13" s="37" t="n">
        <x:v>85000</x:v>
      </x:c>
      <x:c r="F13" s="37" t="n">
        <x:f>D13*E13</x:f>
        <x:v>170000</x:v>
      </x:c>
      <x:c r="G13" s="36" t="str">
        <x:v>Бюджетная расценка на монтаж одной точки; подтвердить подрядчиком</x:v>
      </x:c>
    </x:row>
    <x:row r="14">
      <x:c r="A14" s="36" t="n">
        <x:v>6</x:v>
      </x:c>
      <x:c r="B14" s="36" t="str">
        <x:v>Подъемная техника / автовышка</x:v>
      </x:c>
      <x:c r="C14" s="36" t="str">
        <x:v>смена</x:v>
      </x:c>
      <x:c r="D14" s="37" t="n">
        <x:v>1</x:v>
      </x:c>
      <x:c r="E14" s="37" t="n">
        <x:v>190000</x:v>
      </x:c>
      <x:c r="F14" s="37" t="n">
        <x:f>D14*E14</x:f>
        <x:v>190000</x:v>
      </x:c>
      <x:c r="G14" s="36" t="str">
        <x:v>Бюджетно 1 смена на две точки; окончательно по региону и доступу</x:v>
      </x:c>
    </x:row>
    <x:row r="15">
      <x:c r="A15" s="36" t="n">
        <x:v>7</x:v>
      </x:c>
      <x:c r="B15" s="36" t="str">
        <x:v>Мобилизация бригады и инструмента</x:v>
      </x:c>
      <x:c r="C15" s="36" t="str">
        <x:v>рейс</x:v>
      </x:c>
      <x:c r="D15" s="37" t="n">
        <x:v>1</x:v>
      </x:c>
      <x:c r="E15" s="37" t="n">
        <x:v>65000</x:v>
      </x:c>
      <x:c r="F15" s="37" t="n">
        <x:f>D15*E15</x:f>
        <x:v>65000</x:v>
      </x:c>
      <x:c r="G15" s="36" t="str">
        <x:v>Бюджетный ориентир, зависит от региона</x:v>
      </x:c>
    </x:row>
    <x:row r="16">
      <x:c r="A16" s="36" t="n">
        <x:v>8</x:v>
      </x:c>
      <x:c r="B16" s="36" t="str">
        <x:v>Электрические испытания после монтажа, протокол</x:v>
      </x:c>
      <x:c r="C16" s="36" t="str">
        <x:v>компл.</x:v>
      </x:c>
      <x:c r="D16" s="37" t="n">
        <x:v>1</x:v>
      </x:c>
      <x:c r="E16" s="37" t="n">
        <x:v>50000</x:v>
      </x:c>
      <x:c r="F16" s="37" t="n">
        <x:f>D16*E16</x:f>
        <x:v>50000</x:v>
      </x:c>
      <x:c r="G16" s="36" t="str">
        <x:v>Бюджетный ориентир; программа по требованиям владельца сети</x:v>
      </x:c>
    </x:row>
    <x:row r="17">
      <x:c r="A17" s="36" t="n">
        <x:v>9</x:v>
      </x:c>
      <x:c r="B17" s="36" t="str">
        <x:v>Подготовка рабочего места и организация работ</x:v>
      </x:c>
      <x:c r="C17" s="36" t="str">
        <x:v>компл.</x:v>
      </x:c>
      <x:c r="D17" s="37" t="n">
        <x:v>1</x:v>
      </x:c>
      <x:c r="E17" s="37" t="n">
        <x:v>38500</x:v>
      </x:c>
      <x:c r="F17" s="37" t="n">
        <x:f>D17*E17</x:f>
        <x:v>38500</x:v>
      </x:c>
      <x:c r="G17" s="36" t="str">
        <x:v>Организация доступа и подготовительные операции; без платежей сетевой организации</x:v>
      </x:c>
    </x:row>
    <x:row r="18">
      <x:c r="A18" s="38" t="str">
        <x:v>Прямые затраты</x:v>
      </x:c>
      <x:c r="B18" s="38"/>
      <x:c r="C18" s="38"/>
      <x:c r="D18" s="38"/>
      <x:c r="E18" s="39"/>
      <x:c r="F18" s="39" t="n">
        <x:f>SUM(F9:F17)</x:f>
        <x:v>703500</x:v>
      </x:c>
      <x:c r="G18" s="34"/>
    </x:row>
    <x:row r="19">
      <x:c r="A19" s="40" t="str">
        <x:v>Накладные расходы, 10% от монтажных работ и услуг</x:v>
      </x:c>
      <x:c r="B19" s="40"/>
      <x:c r="C19" s="40"/>
      <x:c r="D19" s="40"/>
      <x:c r="E19" s="41"/>
      <x:c r="F19" s="41" t="n">
        <x:f>(F13+F14+F15+F16+F17)*10%</x:f>
        <x:v>51350</x:v>
      </x:c>
      <x:c r="G19" s="34"/>
    </x:row>
    <x:row r="20">
      <x:c r="A20" s="40" t="str">
        <x:v>Сметная прибыль, 8% от работ и накладных</x:v>
      </x:c>
      <x:c r="B20" s="40"/>
      <x:c r="C20" s="40"/>
      <x:c r="D20" s="40"/>
      <x:c r="E20" s="41"/>
      <x:c r="F20" s="41" t="n">
        <x:f>((F13+F14+F15+F16+F17)+F19)*8%</x:f>
        <x:v>45188</x:v>
      </x:c>
      <x:c r="G20" s="34"/>
    </x:row>
    <x:row r="21">
      <x:c r="A21" s="40" t="str">
        <x:v>Итого без НДС</x:v>
      </x:c>
      <x:c r="B21" s="40"/>
      <x:c r="C21" s="40"/>
      <x:c r="D21" s="40"/>
      <x:c r="E21" s="41"/>
      <x:c r="F21" s="41" t="n">
        <x:f>F18+F19+F20</x:f>
        <x:v>800038</x:v>
      </x:c>
      <x:c r="G21" s="34"/>
    </x:row>
    <x:row r="22">
      <x:c r="A22" s="40" t="str">
        <x:v>НДС 16% (если исполнитель — плательщик НДС)</x:v>
      </x:c>
      <x:c r="B22" s="40"/>
      <x:c r="C22" s="40"/>
      <x:c r="D22" s="40"/>
      <x:c r="E22" s="41"/>
      <x:c r="F22" s="41" t="n">
        <x:f>F21*16%</x:f>
        <x:v>128006.08</x:v>
      </x:c>
      <x:c r="G22" s="34"/>
    </x:row>
    <x:row r="23">
      <x:c r="A23" s="42" t="str">
        <x:v>ИТОГО С НДС</x:v>
      </x:c>
      <x:c r="B23" s="42"/>
      <x:c r="C23" s="42"/>
      <x:c r="D23" s="42"/>
      <x:c r="E23" s="43"/>
      <x:c r="F23" s="43" t="n">
        <x:f>F21+F22</x:f>
        <x:v>928044.08</x:v>
      </x:c>
      <x:c r="G23" s="34"/>
    </x:row>
    <x:row r="24">
      <x:c r="A24" s="34"/>
      <x:c r="B24" s="34"/>
      <x:c r="C24" s="34"/>
      <x:c r="D24" s="34"/>
      <x:c r="E24" s="34"/>
      <x:c r="F24" s="34"/>
      <x:c r="G24" s="34"/>
    </x:row>
    <x:row r="25">
      <x:c r="A25" s="44" t="str">
        <x:v>Принятые условия расчета</x:v>
      </x:c>
      <x:c r="B25" s="44"/>
      <x:c r="C25" s="44"/>
      <x:c r="D25" s="44"/>
      <x:c r="E25" s="44"/>
      <x:c r="F25" s="44"/>
      <x:c r="G25" s="44"/>
    </x:row>
    <x:row r="26">
      <x:c r="A26" s="45" t="str">
        <x:v>• Считаются только 6 м дополнительного кабеля (2 × 3 м), две муфты и сопутствующие монтажные материалы/работы. Удлинение опор и 156 м кабеля в расчет не включены.</x:v>
      </x:c>
      <x:c r="B26" s="45"/>
      <x:c r="C26" s="45"/>
      <x:c r="D26" s="45"/>
      <x:c r="E26" s="45"/>
      <x:c r="F26" s="45"/>
      <x:c r="G26" s="45"/>
    </x:row>
    <x:row r="27">
      <x:c r="A27" s="45" t="str">
        <x:v>• Принято по одной точке соединения и одной муфте на каждой опоре. Если вставка 3 м врезается в середину непрерывного кабеля с двумя стыками на каждой опоре, потребуется 4 муфты; объем нужно пересчитать.</x:v>
      </x:c>
      <x:c r="B27" s="45"/>
      <x:c r="C27" s="45"/>
      <x:c r="D27" s="45"/>
      <x:c r="E27" s="45"/>
      <x:c r="F27" s="45"/>
      <x:c r="G27" s="45"/>
    </x:row>
    <x:row r="28">
      <x:c r="A28" s="45" t="str">
        <x:v>• Муфта 3СТп-10-70/120(Б) подходит как ориентир для 3-жильного кабеля с бумажной пропитанной изоляцией, броней, сечением 70–120 мм² до 10 кВ. До закупки проверить напряжение, тип брони, наружный диаметр, конструкцию оболочки и комплектность муфты.</x:v>
      </x:c>
      <x:c r="B28" s="45"/>
      <x:c r="C28" s="45"/>
      <x:c r="D28" s="45"/>
      <x:c r="E28" s="45"/>
      <x:c r="F28" s="45"/>
      <x:c r="G28" s="45"/>
    </x:row>
    <x:row r="29">
      <x:c r="A29" s="45" t="str">
        <x:v>• Расценки ориентировочные бюджетные, не являются коммерческим предложением. НДС применен по ставке 16% только для плательщика НДС; без НДС сумма — в строке 21.</x:v>
      </x:c>
      <x:c r="B29" s="45"/>
      <x:c r="C29" s="45"/>
      <x:c r="D29" s="45"/>
      <x:c r="E29" s="45"/>
      <x:c r="F29" s="45"/>
      <x:c r="G29" s="45"/>
    </x:row>
    <x:row r="30">
      <x:c r="A30" s="45" t="str">
        <x:v>• Предполагается кабельное соединение кабель–кабель на опоре. Если требуется окончание кабеля и присоединение к воздушному проводу, нужны концевые муфты и иной комплект, стоимость следует заменить.</x:v>
      </x:c>
      <x:c r="B30" s="45"/>
      <x:c r="C30" s="45"/>
      <x:c r="D30" s="45"/>
      <x:c r="E30" s="45"/>
      <x:c r="F30" s="45"/>
      <x:c r="G30" s="45"/>
    </x:row>
  </x:sheetData>
  <x:mergeCells>
    <x:mergeCell ref="A1:G1"/>
    <x:mergeCell ref="A2:G2"/>
    <x:mergeCell ref="A3:G3"/>
    <x:mergeCell ref="A5:B5"/>
    <x:mergeCell ref="D5:E5"/>
    <x:mergeCell ref="A6:B6"/>
    <x:mergeCell ref="D6:G6"/>
    <x:mergeCell ref="A18:E18"/>
    <x:mergeCell ref="A19:E19"/>
    <x:mergeCell ref="A20:E20"/>
    <x:mergeCell ref="A21:E21"/>
    <x:mergeCell ref="A22:E22"/>
    <x:mergeCell ref="A23:E23"/>
    <x:mergeCell ref="A25:G25"/>
    <x:mergeCell ref="A26:G26"/>
    <x:mergeCell ref="A27:G27"/>
    <x:mergeCell ref="A28:G28"/>
    <x:mergeCell ref="A29:G29"/>
    <x:mergeCell ref="A30:G3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7" hidden="0" customWidth="1"/>
    <x:col min="2" max="2" width="37" hidden="0" customWidth="1"/>
    <x:col min="3" max="3" width="20" hidden="0" customWidth="1"/>
    <x:col min="4" max="4" width="72" hidden="0" customWidth="1"/>
    <x:col min="5" max="5" width="32" hidden="0" customWidth="1"/>
  </x:cols>
  <x:sheetData>
    <x:row r="1" ht="30" customHeight="1">
      <x:c r="A1" s="46" t="str">
        <x:v>Ведомость материалов для удлинения кабеля</x:v>
      </x:c>
      <x:c r="B1" s="46"/>
      <x:c r="C1" s="46"/>
      <x:c r="D1" s="46"/>
      <x:c r="E1" s="46"/>
    </x:row>
    <x:row r="2">
      <x:c r="A2" s="32" t="str">
        <x:v>Два участка по 3 м на двух опорах; количества даны на весь объем.</x:v>
      </x:c>
      <x:c r="B2" s="32"/>
      <x:c r="C2" s="32"/>
      <x:c r="D2" s="32"/>
      <x:c r="E2" s="32"/>
    </x:row>
    <x:row r="3">
      <x:c r="A3" s="34"/>
      <x:c r="B3" s="34"/>
      <x:c r="C3" s="34"/>
      <x:c r="D3" s="34"/>
      <x:c r="E3" s="34"/>
    </x:row>
    <x:row r="4" ht="32" customHeight="1">
      <x:c r="A4" s="35" t="str">
        <x:v>№</x:v>
      </x:c>
      <x:c r="B4" s="35" t="str">
        <x:v>Материал</x:v>
      </x:c>
      <x:c r="C4" s="35" t="str">
        <x:v>Количество</x:v>
      </x:c>
      <x:c r="D4" s="35" t="str">
        <x:v>Технические требования</x:v>
      </x:c>
      <x:c r="E4" s="35" t="str">
        <x:v>Учет в расчете</x:v>
      </x:c>
    </x:row>
    <x:row r="5">
      <x:c r="A5" s="36" t="n">
        <x:v>1</x:v>
      </x:c>
      <x:c r="B5" s="36" t="str">
        <x:v>Кабель АСБ 3×95 мм²</x:v>
      </x:c>
      <x:c r="C5" s="36" t="str">
        <x:v>6 м</x:v>
      </x:c>
      <x:c r="D5" s="36" t="str">
        <x:v>Трехжильный кабель с алюминиевыми жилами, бумажной пропитанной изоляцией, свинцовой оболочкой и броней; напряжение и исполнение согласовать с существующим кабелем.</x:v>
      </x:c>
      <x:c r="E5" s="36" t="str">
        <x:v>Отдельная позиция: 8 000 ₸/м</x:v>
      </x:c>
    </x:row>
    <x:row r="6">
      <x:c r="A6" s="36" t="n">
        <x:v>2</x:v>
      </x:c>
      <x:c r="B6" s="36" t="str">
        <x:v>Муфта соединительная 3СТп-10-70/120(Б)</x:v>
      </x:c>
      <x:c r="C6" s="36" t="str">
        <x:v>2 шт.</x:v>
      </x:c>
      <x:c r="D6" s="36" t="str">
        <x:v>Для 3-жильного кабеля с бумажной пропитанной изоляцией, броней, 70–120 мм², до 10 кВ; исполнение для установки на воздухе, с соединителями.</x:v>
      </x:c>
      <x:c r="E6" s="36" t="str">
        <x:v>Отдельная позиция: 51 000 ₸/шт.</x:v>
      </x:c>
    </x:row>
    <x:row r="7">
      <x:c r="A7" s="36" t="n">
        <x:v>3</x:v>
      </x:c>
      <x:c r="B7" s="36" t="str">
        <x:v>Комплект заземления брони и оболочки</x:v>
      </x:c>
      <x:c r="C7" s="36" t="str">
        <x:v>2 компл.</x:v>
      </x:c>
      <x:c r="D7" s="36" t="str">
        <x:v>Для брони/металлической оболочки АСБ; купить отдельно, если не включен производителем в комплект муфты.</x:v>
      </x:c>
      <x:c r="E7" s="36" t="str">
        <x:v>12 000 ₸/компл. ориентир</x:v>
      </x:c>
    </x:row>
    <x:row r="8">
      <x:c r="A8" s="36" t="n">
        <x:v>4</x:v>
      </x:c>
      <x:c r="B8" s="36" t="str">
        <x:v>Крепления кабеля к опоре</x:v>
      </x:c>
      <x:c r="C8" s="36" t="str">
        <x:v>2 компл.</x:v>
      </x:c>
      <x:c r="D8" s="36" t="str">
        <x:v>Наружное исполнение, подходящий радиус и усилие прижима; крепить без повреждения свинцовой оболочки и брони.</x:v>
      </x:c>
      <x:c r="E8" s="36" t="str">
        <x:v>8 000 ₸/компл. ориентир</x:v>
      </x:c>
    </x:row>
    <x:row r="9">
      <x:c r="A9" s="36" t="n">
        <x:v>5</x:v>
      </x:c>
      <x:c r="B9" s="36" t="str">
        <x:v>Расходные материалы для разделки и герметизации</x:v>
      </x:c>
      <x:c r="C9" s="36" t="str">
        <x:v>2 компл.</x:v>
      </x:c>
      <x:c r="D9" s="36" t="str">
        <x:v>Материалы, предусмотренные инструкцией изготовителя муфты; не заменять случайными герметиками или изоляцией.</x:v>
      </x:c>
      <x:c r="E9" s="36" t="str">
        <x:v>Учтены в комплекте муфты/монтаже</x:v>
      </x:c>
    </x:row>
    <x:row r="10">
      <x:c r="A10" s="36" t="n">
        <x:v>6</x:v>
      </x:c>
      <x:c r="B10" s="36" t="str">
        <x:v>Маркировка фаз и кабеля</x:v>
      </x:c>
      <x:c r="C10" s="36" t="str">
        <x:v>2 компл.</x:v>
      </x:c>
      <x:c r="D10" s="36" t="str">
        <x:v>Стойкие к наружной среде маркеры/бирки; маркировка согласно существующей схеме.</x:v>
      </x:c>
      <x:c r="E10" s="36" t="str">
        <x:v>Учтена в монтажных работах</x:v>
      </x:c>
    </x:row>
    <x:row r="11">
      <x:c r="A11" s="34"/>
      <x:c r="B11" s="34"/>
      <x:c r="C11" s="34"/>
      <x:c r="D11" s="34"/>
      <x:c r="E11" s="34"/>
    </x:row>
    <x:row r="12">
      <x:c r="A12" s="53" t="str">
        <x:v>Важно: состав комплекта муфты различается у изготовителей. Перед заказом проверить соединители, узел заземления брони и совместимость с фактической маркой/наружным диаметром кабеля АСБ 3×95.</x:v>
      </x:c>
      <x:c r="B12" s="53"/>
      <x:c r="C12" s="53"/>
      <x:c r="D12" s="53"/>
      <x:c r="E12" s="53"/>
    </x:row>
  </x:sheetData>
  <x:mergeCells>
    <x:mergeCell ref="A1:E1"/>
    <x:mergeCell ref="A2:E2"/>
    <x:mergeCell ref="A12:E12"/>
  </x:mergeCells>
  <x:pageMargins left="0.7" right="0.7" top="0.75" bottom="0.75" header="0.3" footer="0.3"/>
</x:worksheet>
</file>